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Overview Instructions" sheetId="1" r:id="rId1"/>
    <sheet name="Cum Data"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 name="Chart - Contact Hours" sheetId="15" r:id="rId15"/>
    <sheet name="Chart - Department Productivity" sheetId="16" r:id="rId16"/>
    <sheet name="Chart - Individual Productivity" sheetId="17" r:id="rId17"/>
    <sheet name="Activity Log Instruction Sheet" sheetId="18" r:id="rId18"/>
    <sheet name="Cum Data Instruction Sheet" sheetId="19" r:id="rId19"/>
    <sheet name="Explanation of Formulas" sheetId="20" r:id="rId20"/>
    <sheet name="Workbooks linked to this one" sheetId="21" r:id="rId21"/>
  </sheets>
  <definedNames>
    <definedName name="Contact_Hours">'Cum Data'!$D$8:$S$26</definedName>
    <definedName name="Goals">'Cum Data'!$D$32:$S$50</definedName>
    <definedName name="_xlnm.Print_Area" localSheetId="17">'Activity Log Instruction Sheet'!$A$2:$R$64</definedName>
    <definedName name="_xlnm.Print_Area" localSheetId="5">'Apr'!$B$2:$AH$40</definedName>
    <definedName name="_xlnm.Print_Area" localSheetId="9">'Aug'!$B$2:$AH$40</definedName>
    <definedName name="_xlnm.Print_Area" localSheetId="1">'Cum Data'!$C$2:$V$76</definedName>
    <definedName name="_xlnm.Print_Area" localSheetId="18">'Cum Data Instruction Sheet'!$A$1:$Q$18</definedName>
    <definedName name="_xlnm.Print_Area" localSheetId="13">'Dec'!$B$2:$AH$40</definedName>
    <definedName name="_xlnm.Print_Area" localSheetId="3">'Feb'!$B$2:$AD$40</definedName>
    <definedName name="_xlnm.Print_Area" localSheetId="2">'Jan'!$B$2:$AD$40</definedName>
    <definedName name="_xlnm.Print_Area" localSheetId="8">'Jul'!$B$2:$AH$40</definedName>
    <definedName name="_xlnm.Print_Area" localSheetId="7">'Jun'!$B$2:$AH$40</definedName>
    <definedName name="_xlnm.Print_Area" localSheetId="4">'Mar'!$B$2:$AF$40</definedName>
    <definedName name="_xlnm.Print_Area" localSheetId="6">'May'!$B$2:$AH$40</definedName>
    <definedName name="_xlnm.Print_Area" localSheetId="12">'Nov'!$B$2:$AH$40</definedName>
    <definedName name="_xlnm.Print_Area" localSheetId="11">'Oct'!$B$2:$AH$40</definedName>
    <definedName name="_xlnm.Print_Area" localSheetId="0">'Overview Instructions'!$A$1:$P$34</definedName>
    <definedName name="_xlnm.Print_Area" localSheetId="10">'Sep'!$B$2:$AH$40</definedName>
  </definedNames>
  <calcPr fullCalcOnLoad="1"/>
</workbook>
</file>

<file path=xl/sharedStrings.xml><?xml version="1.0" encoding="utf-8"?>
<sst xmlns="http://schemas.openxmlformats.org/spreadsheetml/2006/main" count="971" uniqueCount="169">
  <si>
    <t>Jan</t>
  </si>
  <si>
    <t>Feb</t>
  </si>
  <si>
    <t>Mar</t>
  </si>
  <si>
    <t>Apr</t>
  </si>
  <si>
    <t>May</t>
  </si>
  <si>
    <t>Oct</t>
  </si>
  <si>
    <t>Nov</t>
  </si>
  <si>
    <t>Dec</t>
  </si>
  <si>
    <t>Totals</t>
  </si>
  <si>
    <t>Aug</t>
  </si>
  <si>
    <t>Monthly Contact Hours</t>
  </si>
  <si>
    <t>Monthly Goals</t>
  </si>
  <si>
    <t>Goal in</t>
  </si>
  <si>
    <t>direct</t>
  </si>
  <si>
    <t>ns/lcx</t>
  </si>
  <si>
    <t>Unprotect/Protect Password:</t>
  </si>
  <si>
    <t>Year to Date</t>
  </si>
  <si>
    <t>% of Goal</t>
  </si>
  <si>
    <t>Contact Hours</t>
  </si>
  <si>
    <t>Goals</t>
  </si>
  <si>
    <t>To select the whole worksheet, highlight the little blank box before column A and above row 1 in the uppermost left hand corner of the worksheet you are copying FROM</t>
  </si>
  <si>
    <t>Now highlight the little blank box before column A and above row 1 in the uppermost left hand corner of the worksheet you are copying TO</t>
  </si>
  <si>
    <t>Days of Week Look Up Table</t>
  </si>
  <si>
    <t>Delete last month's hours from the new sheet.</t>
  </si>
  <si>
    <t>Enter  START DATE</t>
  </si>
  <si>
    <t>as MM/DD/YY</t>
  </si>
  <si>
    <t>in box below</t>
  </si>
  <si>
    <t>INSTRUCTIONS FOR THE CUM DATA SHEET</t>
  </si>
  <si>
    <t>INSTRUCTIONS FOR THE MONTHLY ACTIVITY LOG WORKSHEETS</t>
  </si>
  <si>
    <t>ADDING A NEW EMPLOYEE TO THE ACTIVITY LOG SHEET</t>
  </si>
  <si>
    <t>COPYING MONTHLY ACTIVITY LOGS FROM SHEET TO SHEET</t>
  </si>
  <si>
    <t>ADDING A NEW EMPLOYEE TO THE CUM DATA SHEET</t>
  </si>
  <si>
    <t>overview</t>
  </si>
  <si>
    <t>Monthly Productivity</t>
  </si>
  <si>
    <t>step by step process</t>
  </si>
  <si>
    <t>Then add the employee to EACH TABLE on this sheet using the following steps:</t>
  </si>
  <si>
    <t>a.</t>
  </si>
  <si>
    <t>b.</t>
  </si>
  <si>
    <t>c.</t>
  </si>
  <si>
    <t>Jun</t>
  </si>
  <si>
    <t>Jul</t>
  </si>
  <si>
    <t>Sep</t>
  </si>
  <si>
    <t>You're ready to enter goals and contact hours for the new month!</t>
  </si>
  <si>
    <t>Now change the name and other information in the column where the new employee fits to match the name, goals, and contact hours of the new employee.</t>
  </si>
  <si>
    <t>Highlight the area within the yellow lines</t>
  </si>
  <si>
    <t>Adjust the Zoom, if need be, to the size you like to work with on the screen.</t>
  </si>
  <si>
    <t>Never delete a monthly activity log sheet. It will break the links for that month in the Cum Data sheet.</t>
  </si>
  <si>
    <t>*</t>
  </si>
  <si>
    <r>
      <t>*</t>
    </r>
    <r>
      <rPr>
        <b/>
        <sz val="12"/>
        <color indexed="18"/>
        <rFont val="Arial"/>
        <family val="2"/>
      </rPr>
      <t>THINGS I HAVE LEARNED TO AVOID</t>
    </r>
    <r>
      <rPr>
        <sz val="12"/>
        <color indexed="18"/>
        <rFont val="Arial"/>
        <family val="2"/>
      </rPr>
      <t>*</t>
    </r>
  </si>
  <si>
    <t>DELETING AN EMPLOYEE FROM THE ACTIVITY LOG SHEET</t>
  </si>
  <si>
    <t>Select the columns of the employee to be deleted.</t>
  </si>
  <si>
    <t>Now enter your new employee's name in the row you want him to appear - exactly as you entered it into the Monthly Activity Report Sheet.</t>
  </si>
  <si>
    <t>d.</t>
  </si>
  <si>
    <t>TCC Staff</t>
  </si>
  <si>
    <t>Use this with caution and be sure to lock the sheet after editing. Consider the password your "safety net."</t>
  </si>
  <si>
    <r>
      <t xml:space="preserve">If you need to unlock any of these worksheets and "mess around," first make a back-up copy. </t>
    </r>
    <r>
      <rPr>
        <sz val="10"/>
        <color indexed="10"/>
        <rFont val="Arial"/>
        <family val="2"/>
      </rPr>
      <t>Consider the backup your additional "safety net."</t>
    </r>
  </si>
  <si>
    <t>Overview</t>
  </si>
  <si>
    <t>This workbook consists of:</t>
  </si>
  <si>
    <t>12 monthly Activity Log worksheets each named for the month they represent</t>
  </si>
  <si>
    <t>A summary sheet named Cum Data that gathers totals for each therapist from the monthly sheets into three tables:</t>
  </si>
  <si>
    <t>The Monthly Contact Hours Table</t>
  </si>
  <si>
    <t>The Monthly Goals Table</t>
  </si>
  <si>
    <t>The Monthly Productivity Table</t>
  </si>
  <si>
    <t>Instruction sheets for both the Cum Data and the Monthly Activity Log worksheets</t>
  </si>
  <si>
    <t>This Explanation of Formulas worksheet</t>
  </si>
  <si>
    <t>Various Productivity Charts</t>
  </si>
  <si>
    <t>The therapists keep a log of their daily contact hours, no-shows, and cancellations on Daily Activity Logs. The Counseling Center Secretary and Receptionist will enter the information from the Daily Activity logs into the corresponding Monthly Activity Log worksheet. The Summary Sheet will track totals from the Monthly Activity Log worksheets for the Productivity Charts.</t>
  </si>
  <si>
    <t>Complex Formulas used in the Cum Data Summary Sheet</t>
  </si>
  <si>
    <t>Formula for looking up the values for the Monthly Contact Hours Table, the Monthly Goals Table, and the Monthly Productivity Table:</t>
  </si>
  <si>
    <r>
      <t>IF(ISBLANK(</t>
    </r>
    <r>
      <rPr>
        <sz val="10"/>
        <color indexed="12"/>
        <rFont val="Arial"/>
        <family val="2"/>
      </rPr>
      <t>$D9</t>
    </r>
    <r>
      <rPr>
        <sz val="10"/>
        <color indexed="60"/>
        <rFont val="Arial"/>
        <family val="0"/>
      </rPr>
      <t>),,IF(ISERROR(HLOOKUP(</t>
    </r>
    <r>
      <rPr>
        <sz val="10"/>
        <color indexed="12"/>
        <rFont val="Arial"/>
        <family val="2"/>
      </rPr>
      <t>$D9</t>
    </r>
    <r>
      <rPr>
        <sz val="10"/>
        <color indexed="60"/>
        <rFont val="Arial"/>
        <family val="0"/>
      </rPr>
      <t>,J</t>
    </r>
    <r>
      <rPr>
        <sz val="10"/>
        <color indexed="12"/>
        <rFont val="Arial"/>
        <family val="2"/>
      </rPr>
      <t>an!$D$3:$IV$39</t>
    </r>
    <r>
      <rPr>
        <sz val="10"/>
        <color indexed="60"/>
        <rFont val="Arial"/>
        <family val="0"/>
      </rPr>
      <t>,36,FALSE)),,HLOOKUP(</t>
    </r>
    <r>
      <rPr>
        <sz val="10"/>
        <color indexed="12"/>
        <rFont val="Arial"/>
        <family val="2"/>
      </rPr>
      <t>$D9</t>
    </r>
    <r>
      <rPr>
        <sz val="10"/>
        <color indexed="60"/>
        <rFont val="Arial"/>
        <family val="0"/>
      </rPr>
      <t>,</t>
    </r>
    <r>
      <rPr>
        <sz val="10"/>
        <color indexed="12"/>
        <rFont val="Arial"/>
        <family val="2"/>
      </rPr>
      <t>Jan!$D$3:$IV$39</t>
    </r>
    <r>
      <rPr>
        <sz val="10"/>
        <color indexed="60"/>
        <rFont val="Arial"/>
        <family val="0"/>
      </rPr>
      <t>,36,FALSE)))</t>
    </r>
  </si>
  <si>
    <t>Essentially this formula says that if a therapist's name has not been entered for the row, leave the cell blank. If the therapist's name can't be found in the given range in the Monthly Activity Log Worksheet, leave the cell blank (this is necessary because the links are projected out to the end of the year so that the user doesn't have to worry about linking up the Cum Data Sheet to the Monthly Activity Log Worksheets). If the therapist's name is found in the Monthly Activity Log Worksheet, look up their total contact hours (or monthly goal, or monthly productivity percentage) as the case may be - depends on whether this formula is in the Monthly Contact Hours Table (36), the Monthly Goals Table (2), or the Monthly Productivity Table (37).</t>
  </si>
  <si>
    <t>Formula for looking up the goals for the Monthly Contact Hours Table area that lets you choose which month you want to see from a drop down box.</t>
  </si>
  <si>
    <r>
      <t>HLOOKUP(</t>
    </r>
    <r>
      <rPr>
        <sz val="10"/>
        <color indexed="12"/>
        <rFont val="Arial"/>
        <family val="2"/>
      </rPr>
      <t>$E$7</t>
    </r>
    <r>
      <rPr>
        <sz val="10"/>
        <color indexed="60"/>
        <rFont val="Arial"/>
        <family val="0"/>
      </rPr>
      <t>,</t>
    </r>
    <r>
      <rPr>
        <sz val="10"/>
        <color indexed="12"/>
        <rFont val="Arial"/>
        <family val="2"/>
      </rPr>
      <t>$H$21:$U$31</t>
    </r>
    <r>
      <rPr>
        <sz val="10"/>
        <color indexed="60"/>
        <rFont val="Arial"/>
        <family val="0"/>
      </rPr>
      <t>,MATCH</t>
    </r>
    <r>
      <rPr>
        <sz val="10"/>
        <color indexed="12"/>
        <rFont val="Arial"/>
        <family val="2"/>
      </rPr>
      <t>($D9</t>
    </r>
    <r>
      <rPr>
        <sz val="10"/>
        <color indexed="60"/>
        <rFont val="Arial"/>
        <family val="0"/>
      </rPr>
      <t>,</t>
    </r>
    <r>
      <rPr>
        <sz val="10"/>
        <color indexed="12"/>
        <rFont val="Arial"/>
        <family val="2"/>
      </rPr>
      <t>$D$22:$D$31</t>
    </r>
    <r>
      <rPr>
        <sz val="10"/>
        <color indexed="60"/>
        <rFont val="Arial"/>
        <family val="0"/>
      </rPr>
      <t>,0)+1,FALSE)</t>
    </r>
  </si>
  <si>
    <t>Essentially this formula says to look at the goals table, locate the column in the goals table for the month that the user has chosen from the drop down box, find the therapist's name, and grab the therapist's goal from that column.</t>
  </si>
  <si>
    <t>Formula for looking up the productivity for the Monthly Contact Hours Table area that lets you choose which month you want to see from a drop down box.</t>
  </si>
  <si>
    <r>
      <t>HLOOKUP(</t>
    </r>
    <r>
      <rPr>
        <sz val="10"/>
        <color indexed="12"/>
        <rFont val="Arial"/>
        <family val="2"/>
      </rPr>
      <t>$E$7</t>
    </r>
    <r>
      <rPr>
        <sz val="10"/>
        <color indexed="60"/>
        <rFont val="Arial"/>
        <family val="0"/>
      </rPr>
      <t>,</t>
    </r>
    <r>
      <rPr>
        <sz val="10"/>
        <color indexed="12"/>
        <rFont val="Arial"/>
        <family val="2"/>
      </rPr>
      <t>$G$35</t>
    </r>
    <r>
      <rPr>
        <sz val="10"/>
        <color indexed="60"/>
        <rFont val="Arial"/>
        <family val="0"/>
      </rPr>
      <t>:</t>
    </r>
    <r>
      <rPr>
        <sz val="10"/>
        <color indexed="12"/>
        <rFont val="Arial"/>
        <family val="2"/>
      </rPr>
      <t>$T$45</t>
    </r>
    <r>
      <rPr>
        <sz val="10"/>
        <color indexed="60"/>
        <rFont val="Arial"/>
        <family val="0"/>
      </rPr>
      <t>,MATCH(</t>
    </r>
    <r>
      <rPr>
        <sz val="10"/>
        <color indexed="12"/>
        <rFont val="Arial"/>
        <family val="2"/>
      </rPr>
      <t>$D9</t>
    </r>
    <r>
      <rPr>
        <sz val="10"/>
        <color indexed="60"/>
        <rFont val="Arial"/>
        <family val="0"/>
      </rPr>
      <t>,</t>
    </r>
    <r>
      <rPr>
        <sz val="10"/>
        <color indexed="12"/>
        <rFont val="Arial"/>
        <family val="2"/>
      </rPr>
      <t>$D$36:$D$45</t>
    </r>
    <r>
      <rPr>
        <sz val="10"/>
        <color indexed="60"/>
        <rFont val="Arial"/>
        <family val="0"/>
      </rPr>
      <t>,0)+1,FALSE)</t>
    </r>
  </si>
  <si>
    <t>Essentially this formula says to look at the productivity table, locate the column in the productivity table for the month that the user has chosen from the drop down box, find the therapist's name, and grab the therapist's productivity from that column.</t>
  </si>
  <si>
    <t>Formula(s) for getting the year to date productivity for each row in the productivity table - I averaged the row by the number of months the therapist worked rather than taking contact hours divided by monthly goal from the Contact Hours Table and Goal Table, because I had trouble getting the formulas to adjust properly when the user needed to add a new employee.</t>
  </si>
  <si>
    <r>
      <t>COUNTIF(</t>
    </r>
    <r>
      <rPr>
        <sz val="10"/>
        <color indexed="12"/>
        <rFont val="Arial"/>
        <family val="2"/>
      </rPr>
      <t>$H37:$S37</t>
    </r>
    <r>
      <rPr>
        <sz val="10"/>
        <color indexed="60"/>
        <rFont val="Arial"/>
        <family val="0"/>
      </rPr>
      <t>,"&gt;0")</t>
    </r>
  </si>
  <si>
    <t>Counts the number of months the therapist has worked</t>
  </si>
  <si>
    <r>
      <t>SUM(</t>
    </r>
    <r>
      <rPr>
        <sz val="10"/>
        <color indexed="12"/>
        <rFont val="Arial"/>
        <family val="2"/>
      </rPr>
      <t>H37:S37</t>
    </r>
    <r>
      <rPr>
        <sz val="10"/>
        <color indexed="60"/>
        <rFont val="Arial"/>
        <family val="0"/>
      </rPr>
      <t>)/</t>
    </r>
    <r>
      <rPr>
        <sz val="10"/>
        <color indexed="12"/>
        <rFont val="Arial"/>
        <family val="2"/>
      </rPr>
      <t>$F37</t>
    </r>
  </si>
  <si>
    <t>Averages the therapist's monthly productivity by the number of months the therapist has worked.</t>
  </si>
  <si>
    <t>Formatting Formulas used in the Cum Data Summary Sheet</t>
  </si>
  <si>
    <t>if the value is 0, set the font to gray.</t>
  </si>
  <si>
    <t>If the cell or formula in the cell has an error, set the font to gray.</t>
  </si>
  <si>
    <t>In the Cum Data worksheet if a cell value is 0 or has an error, it is generally because the linking formulas have been projected ahead to the end of the year. Setting these values to gray just helps the viewer to tell at a glance which months have actually been filled out.</t>
  </si>
  <si>
    <t>Complex Formulas used in the Monthly Activity Report Worksheets</t>
  </si>
  <si>
    <t>The formulas in these worksheets either sum the columns or divide the total contact hours by the therapist's goal to get a productivity percentage.</t>
  </si>
  <si>
    <t>TCC or tcc</t>
  </si>
  <si>
    <t>Before you start a new month, I recommend making a regular monthly backup of this workbook and keeping it in the monthly backup folder. Keep a backup file for each month of the year. That way you can always recover to the previous month, if something goes wrong.</t>
  </si>
  <si>
    <t>That's it! His data in previous Monthly Activity Sheets will NOT be affected, and the Cum Data Sheet will simply no longer find him in the months to follow.</t>
  </si>
  <si>
    <t>And remember, broken links, can of course be fixed, but it's nicer not to have to. :)</t>
  </si>
  <si>
    <t>Choose Month from Drop Down Box</t>
  </si>
  <si>
    <t>Overview of workbook</t>
  </si>
  <si>
    <t>3 Instruction sheets:</t>
  </si>
  <si>
    <t>General Overview of Process</t>
  </si>
  <si>
    <t>The therapists keep a daily log of their contact hours, no-shows, and cancellations on Daily Activity Logs which they turn in to the Counseling Center Secretary the next day.</t>
  </si>
  <si>
    <t>The Cum Data Sheet will collect productivity information by linking to various totals for each therapist in each Monthly Activity Log worksheet.</t>
  </si>
  <si>
    <t>The Productivity Charts will build from the Cum Data Sheet.</t>
  </si>
  <si>
    <t>More Detailed Breakdown of Process</t>
  </si>
  <si>
    <t>The Counseling Center Secretary begins each month by giving the appropriate reports from the previous month to the Director of the Counseling Center and the Controller.</t>
  </si>
  <si>
    <t>That's it. She's ready to update the monthly goals and enter the new month's contact hours as the therapists turn in their daily sheets.</t>
  </si>
  <si>
    <t>The Explanation of Formulas worksheet</t>
  </si>
  <si>
    <t>First add your new employee to the Activity Log Sheet for the month in which he or she started. (See the Activity Log Instruction Sheet)</t>
  </si>
  <si>
    <t>Now go add the employee to the tables in the Cum Data sheet. See the Cum Data Instruction Sheet for how to do this.</t>
  </si>
  <si>
    <r>
      <t xml:space="preserve">Food for thought - ordinarily the user may know many ways in excel to accomplish the same thing and this is very good.However, because this particular work sheet has </t>
    </r>
    <r>
      <rPr>
        <i/>
        <sz val="16"/>
        <color indexed="18"/>
        <rFont val="Arial"/>
        <family val="0"/>
      </rPr>
      <t>live</t>
    </r>
    <r>
      <rPr>
        <sz val="16"/>
        <color indexed="18"/>
        <rFont val="Arial"/>
        <family val="0"/>
      </rPr>
      <t xml:space="preserve"> links,  the user is encouraged not to deviate too much from the procedures listed below or to substitute another method until it has been thoroughly tested to assure that using it won't scramble or lose the links. Links can of course be repaired, but it's much nicer not to have to.</t>
    </r>
  </si>
  <si>
    <r>
      <t xml:space="preserve">There are three summary tables in the Cum Data Sheet. These are the </t>
    </r>
    <r>
      <rPr>
        <b/>
        <sz val="16"/>
        <color indexed="62"/>
        <rFont val="Arial"/>
        <family val="0"/>
      </rPr>
      <t>Monthly Contact Hours</t>
    </r>
    <r>
      <rPr>
        <sz val="16"/>
        <color indexed="62"/>
        <rFont val="Arial"/>
        <family val="0"/>
      </rPr>
      <t xml:space="preserve">, the </t>
    </r>
    <r>
      <rPr>
        <b/>
        <sz val="16"/>
        <color indexed="62"/>
        <rFont val="Arial"/>
        <family val="0"/>
      </rPr>
      <t>Monthly Goals</t>
    </r>
    <r>
      <rPr>
        <sz val="16"/>
        <color indexed="62"/>
        <rFont val="Arial"/>
        <family val="0"/>
      </rPr>
      <t xml:space="preserve">, and the </t>
    </r>
    <r>
      <rPr>
        <b/>
        <sz val="16"/>
        <color indexed="62"/>
        <rFont val="Arial"/>
        <family val="0"/>
      </rPr>
      <t>Monthly Productivity tables.</t>
    </r>
    <r>
      <rPr>
        <sz val="16"/>
        <color indexed="62"/>
        <rFont val="Arial"/>
        <family val="0"/>
      </rPr>
      <t xml:space="preserve"> Each of these tables link to the Activity Log Sheets. Therefore when you add an employee, you must add him or her to all three tables and then add the links.</t>
    </r>
  </si>
  <si>
    <r>
      <t xml:space="preserve">You will need to unlock the worksheet by selecting </t>
    </r>
    <r>
      <rPr>
        <u val="single"/>
        <sz val="16"/>
        <rFont val="Arial"/>
        <family val="0"/>
      </rPr>
      <t>T</t>
    </r>
    <r>
      <rPr>
        <sz val="16"/>
        <rFont val="Arial"/>
        <family val="0"/>
      </rPr>
      <t xml:space="preserve">ools, Protection, then </t>
    </r>
    <r>
      <rPr>
        <u val="single"/>
        <sz val="16"/>
        <rFont val="Arial"/>
        <family val="0"/>
      </rPr>
      <t>U</t>
    </r>
    <r>
      <rPr>
        <sz val="16"/>
        <rFont val="Arial"/>
        <family val="0"/>
      </rPr>
      <t xml:space="preserve">nprotect from the toolbar menu. The password is </t>
    </r>
    <r>
      <rPr>
        <i/>
        <sz val="16"/>
        <rFont val="Arial"/>
        <family val="0"/>
      </rPr>
      <t>tcc.</t>
    </r>
  </si>
  <si>
    <r>
      <t xml:space="preserve">Finally, don't forget to </t>
    </r>
    <r>
      <rPr>
        <b/>
        <sz val="16"/>
        <rFont val="Arial"/>
        <family val="0"/>
      </rPr>
      <t>Protect</t>
    </r>
    <r>
      <rPr>
        <sz val="16"/>
        <rFont val="Arial"/>
        <family val="0"/>
      </rPr>
      <t xml:space="preserve"> the worksheet by selecting </t>
    </r>
    <r>
      <rPr>
        <u val="single"/>
        <sz val="16"/>
        <rFont val="Arial"/>
        <family val="0"/>
      </rPr>
      <t>T</t>
    </r>
    <r>
      <rPr>
        <sz val="16"/>
        <rFont val="Arial"/>
        <family val="0"/>
      </rPr>
      <t xml:space="preserve">ools, </t>
    </r>
    <r>
      <rPr>
        <u val="single"/>
        <sz val="16"/>
        <rFont val="Arial"/>
        <family val="0"/>
      </rPr>
      <t>P</t>
    </r>
    <r>
      <rPr>
        <sz val="16"/>
        <rFont val="Arial"/>
        <family val="0"/>
      </rPr>
      <t xml:space="preserve">rotection, then </t>
    </r>
    <r>
      <rPr>
        <u val="single"/>
        <sz val="16"/>
        <rFont val="Arial"/>
        <family val="0"/>
      </rPr>
      <t>P</t>
    </r>
    <r>
      <rPr>
        <sz val="16"/>
        <rFont val="Arial"/>
        <family val="0"/>
      </rPr>
      <t xml:space="preserve">rotect Sheet from the toolbar menu. You will be prompted to enter and then to confirm a password. The password is </t>
    </r>
    <r>
      <rPr>
        <i/>
        <sz val="16"/>
        <rFont val="Arial"/>
        <family val="0"/>
      </rPr>
      <t>tcc</t>
    </r>
    <r>
      <rPr>
        <sz val="16"/>
        <rFont val="Arial"/>
        <family val="0"/>
      </rPr>
      <t>.</t>
    </r>
  </si>
  <si>
    <r>
      <t xml:space="preserve">Food for thought - ordinarily the user may know many ways in excel to accomplish the same thing and this is very good.However, because this particular work sheet has </t>
    </r>
    <r>
      <rPr>
        <i/>
        <sz val="16"/>
        <color indexed="18"/>
        <rFont val="Arial"/>
        <family val="0"/>
      </rPr>
      <t>live</t>
    </r>
    <r>
      <rPr>
        <sz val="16"/>
        <color indexed="18"/>
        <rFont val="Arial"/>
        <family val="0"/>
      </rPr>
      <t xml:space="preserve"> links,  the user is encouraged not to deviate too much from the procedures listed below or to substitute another method until it has been thoroughly tested to assure that using it won't scramble or lose the links.</t>
    </r>
  </si>
  <si>
    <r>
      <t xml:space="preserve">UNPROTECT the sheet you will be copying TO by selecting </t>
    </r>
    <r>
      <rPr>
        <b/>
        <sz val="16"/>
        <rFont val="Arial"/>
        <family val="0"/>
      </rPr>
      <t>Tools</t>
    </r>
    <r>
      <rPr>
        <sz val="16"/>
        <rFont val="Arial"/>
        <family val="0"/>
      </rPr>
      <t xml:space="preserve">, </t>
    </r>
    <r>
      <rPr>
        <b/>
        <sz val="16"/>
        <rFont val="Arial"/>
        <family val="0"/>
      </rPr>
      <t>Protection</t>
    </r>
    <r>
      <rPr>
        <sz val="16"/>
        <rFont val="Arial"/>
        <family val="0"/>
      </rPr>
      <t xml:space="preserve">, then </t>
    </r>
    <r>
      <rPr>
        <b/>
        <sz val="16"/>
        <rFont val="Arial"/>
        <family val="0"/>
      </rPr>
      <t xml:space="preserve">Unprotect </t>
    </r>
    <r>
      <rPr>
        <sz val="16"/>
        <rFont val="Arial"/>
        <family val="0"/>
      </rPr>
      <t xml:space="preserve">from the toolbar menu. The password is </t>
    </r>
    <r>
      <rPr>
        <i/>
        <sz val="16"/>
        <rFont val="Arial"/>
        <family val="0"/>
      </rPr>
      <t>tcc</t>
    </r>
    <r>
      <rPr>
        <sz val="16"/>
        <rFont val="Arial"/>
        <family val="0"/>
      </rPr>
      <t>.</t>
    </r>
  </si>
  <si>
    <r>
      <t xml:space="preserve">Select </t>
    </r>
    <r>
      <rPr>
        <b/>
        <sz val="16"/>
        <rFont val="Arial"/>
        <family val="0"/>
      </rPr>
      <t>Copy</t>
    </r>
    <r>
      <rPr>
        <sz val="16"/>
        <rFont val="Arial"/>
        <family val="0"/>
      </rPr>
      <t xml:space="preserve"> from the Edit or the Right-Click menus</t>
    </r>
  </si>
  <si>
    <r>
      <t xml:space="preserve">Select </t>
    </r>
    <r>
      <rPr>
        <b/>
        <sz val="16"/>
        <rFont val="Arial"/>
        <family val="0"/>
      </rPr>
      <t>Paste</t>
    </r>
    <r>
      <rPr>
        <sz val="16"/>
        <rFont val="Arial"/>
        <family val="0"/>
      </rPr>
      <t xml:space="preserve"> from the Edit or the Right-Click menu (this will put the tables in the exact same spot every time)</t>
    </r>
  </si>
  <si>
    <r>
      <t xml:space="preserve">Adjust the </t>
    </r>
    <r>
      <rPr>
        <b/>
        <sz val="16"/>
        <rFont val="Arial"/>
        <family val="0"/>
      </rPr>
      <t>Print Area,</t>
    </r>
    <r>
      <rPr>
        <sz val="16"/>
        <rFont val="Arial"/>
        <family val="0"/>
      </rPr>
      <t xml:space="preserve"> if need be</t>
    </r>
    <r>
      <rPr>
        <b/>
        <sz val="16"/>
        <rFont val="Arial"/>
        <family val="0"/>
      </rPr>
      <t>,</t>
    </r>
    <r>
      <rPr>
        <sz val="16"/>
        <rFont val="Arial"/>
        <family val="0"/>
      </rPr>
      <t xml:space="preserve"> by doing the following:</t>
    </r>
  </si>
  <si>
    <r>
      <t xml:space="preserve">Choose </t>
    </r>
    <r>
      <rPr>
        <b/>
        <sz val="16"/>
        <rFont val="Arial"/>
        <family val="0"/>
      </rPr>
      <t>Print Area</t>
    </r>
    <r>
      <rPr>
        <sz val="16"/>
        <rFont val="Arial"/>
        <family val="0"/>
      </rPr>
      <t>, then</t>
    </r>
    <r>
      <rPr>
        <b/>
        <sz val="16"/>
        <rFont val="Arial"/>
        <family val="0"/>
      </rPr>
      <t xml:space="preserve"> Set Print Area</t>
    </r>
    <r>
      <rPr>
        <sz val="16"/>
        <rFont val="Arial"/>
        <family val="0"/>
      </rPr>
      <t xml:space="preserve"> from the File Menu.</t>
    </r>
  </si>
  <si>
    <r>
      <t xml:space="preserve">Before you go any further (and unless you have to enter new employees or delete employees), </t>
    </r>
    <r>
      <rPr>
        <b/>
        <sz val="16"/>
        <color indexed="10"/>
        <rFont val="Arial"/>
        <family val="0"/>
      </rPr>
      <t>PROTECT</t>
    </r>
    <r>
      <rPr>
        <sz val="16"/>
        <rFont val="Arial"/>
        <family val="0"/>
      </rPr>
      <t xml:space="preserve"> the sheet by selecting </t>
    </r>
    <r>
      <rPr>
        <b/>
        <sz val="16"/>
        <rFont val="Arial"/>
        <family val="0"/>
      </rPr>
      <t>Protection</t>
    </r>
    <r>
      <rPr>
        <sz val="16"/>
        <rFont val="Arial"/>
        <family val="0"/>
      </rPr>
      <t xml:space="preserve"> and then </t>
    </r>
    <r>
      <rPr>
        <b/>
        <sz val="16"/>
        <rFont val="Arial"/>
        <family val="0"/>
      </rPr>
      <t>Protect Sheet</t>
    </r>
    <r>
      <rPr>
        <sz val="16"/>
        <rFont val="Arial"/>
        <family val="0"/>
      </rPr>
      <t xml:space="preserve"> from the </t>
    </r>
    <r>
      <rPr>
        <u val="single"/>
        <sz val="16"/>
        <rFont val="Arial"/>
        <family val="0"/>
      </rPr>
      <t>T</t>
    </r>
    <r>
      <rPr>
        <sz val="16"/>
        <rFont val="Arial"/>
        <family val="0"/>
      </rPr>
      <t xml:space="preserve">ools menu on the toolbar. You will be prompted to enter a password and then to confirm it. I recommend </t>
    </r>
    <r>
      <rPr>
        <i/>
        <sz val="16"/>
        <rFont val="Arial"/>
        <family val="0"/>
      </rPr>
      <t>tcc.</t>
    </r>
    <r>
      <rPr>
        <sz val="16"/>
        <rFont val="Arial"/>
        <family val="0"/>
      </rPr>
      <t xml:space="preserve"> </t>
    </r>
    <r>
      <rPr>
        <sz val="16"/>
        <color indexed="10"/>
        <rFont val="Arial"/>
        <family val="0"/>
      </rPr>
      <t>Consider Protection not as a way to lock everyone out, but as way to provide yourself a "safety net."</t>
    </r>
  </si>
  <si>
    <r>
      <t xml:space="preserve">If for some reason you should need to repeat this procedure because the results didn't turn out right for whatever reason, select the sheet and choose </t>
    </r>
    <r>
      <rPr>
        <b/>
        <sz val="16"/>
        <color indexed="18"/>
        <rFont val="Arial"/>
        <family val="0"/>
      </rPr>
      <t>CLEAR ALL</t>
    </r>
    <r>
      <rPr>
        <sz val="16"/>
        <color indexed="18"/>
        <rFont val="Arial"/>
        <family val="0"/>
      </rPr>
      <t xml:space="preserve"> from the Edit Menu. Don't choose </t>
    </r>
    <r>
      <rPr>
        <b/>
        <sz val="16"/>
        <color indexed="18"/>
        <rFont val="Arial"/>
        <family val="0"/>
      </rPr>
      <t>Delete</t>
    </r>
    <r>
      <rPr>
        <sz val="16"/>
        <color indexed="18"/>
        <rFont val="Arial"/>
        <family val="0"/>
      </rPr>
      <t xml:space="preserve"> - it breaks the links in the Cum Data Sheet.</t>
    </r>
  </si>
  <si>
    <r>
      <t xml:space="preserve">UNPROTECT the sheet by selecting </t>
    </r>
    <r>
      <rPr>
        <b/>
        <sz val="16"/>
        <rFont val="Arial"/>
        <family val="0"/>
      </rPr>
      <t>Tools</t>
    </r>
    <r>
      <rPr>
        <sz val="16"/>
        <rFont val="Arial"/>
        <family val="0"/>
      </rPr>
      <t xml:space="preserve">, </t>
    </r>
    <r>
      <rPr>
        <b/>
        <sz val="16"/>
        <rFont val="Arial"/>
        <family val="0"/>
      </rPr>
      <t>Protection</t>
    </r>
    <r>
      <rPr>
        <sz val="16"/>
        <rFont val="Arial"/>
        <family val="0"/>
      </rPr>
      <t xml:space="preserve">, then </t>
    </r>
    <r>
      <rPr>
        <b/>
        <sz val="16"/>
        <rFont val="Arial"/>
        <family val="0"/>
      </rPr>
      <t>Unprotect</t>
    </r>
    <r>
      <rPr>
        <sz val="16"/>
        <rFont val="Arial"/>
        <family val="0"/>
      </rPr>
      <t xml:space="preserve"> from the toolbar menu. The password is </t>
    </r>
    <r>
      <rPr>
        <i/>
        <sz val="16"/>
        <rFont val="Arial"/>
        <family val="0"/>
      </rPr>
      <t>tcc</t>
    </r>
    <r>
      <rPr>
        <sz val="16"/>
        <rFont val="Arial"/>
        <family val="0"/>
      </rPr>
      <t>.</t>
    </r>
  </si>
  <si>
    <r>
      <t xml:space="preserve">Hit the escape key to get rid of the </t>
    </r>
    <r>
      <rPr>
        <i/>
        <sz val="16"/>
        <rFont val="Arial"/>
        <family val="0"/>
      </rPr>
      <t>"crawling ants."</t>
    </r>
  </si>
  <si>
    <r>
      <t xml:space="preserve"> Don't forget to </t>
    </r>
    <r>
      <rPr>
        <b/>
        <sz val="16"/>
        <color indexed="10"/>
        <rFont val="Arial"/>
        <family val="0"/>
      </rPr>
      <t>PROTECT</t>
    </r>
    <r>
      <rPr>
        <sz val="16"/>
        <rFont val="Arial"/>
        <family val="0"/>
      </rPr>
      <t xml:space="preserve"> the sheet by selecting </t>
    </r>
    <r>
      <rPr>
        <b/>
        <sz val="16"/>
        <rFont val="Arial"/>
        <family val="0"/>
      </rPr>
      <t>Protection</t>
    </r>
    <r>
      <rPr>
        <sz val="16"/>
        <rFont val="Arial"/>
        <family val="0"/>
      </rPr>
      <t xml:space="preserve"> and then </t>
    </r>
    <r>
      <rPr>
        <b/>
        <sz val="16"/>
        <rFont val="Arial"/>
        <family val="0"/>
      </rPr>
      <t>Protect Sheet</t>
    </r>
    <r>
      <rPr>
        <sz val="16"/>
        <rFont val="Arial"/>
        <family val="0"/>
      </rPr>
      <t xml:space="preserve"> from the </t>
    </r>
    <r>
      <rPr>
        <u val="single"/>
        <sz val="16"/>
        <rFont val="Arial"/>
        <family val="0"/>
      </rPr>
      <t>T</t>
    </r>
    <r>
      <rPr>
        <sz val="16"/>
        <rFont val="Arial"/>
        <family val="0"/>
      </rPr>
      <t>ools menu on the toolbar. You will be prompted to enter a password and then to confirm it. I recommend</t>
    </r>
    <r>
      <rPr>
        <i/>
        <sz val="16"/>
        <rFont val="Arial"/>
        <family val="0"/>
      </rPr>
      <t xml:space="preserve"> tcc</t>
    </r>
    <r>
      <rPr>
        <sz val="16"/>
        <rFont val="Arial"/>
        <family val="0"/>
      </rPr>
      <t>. Consider Protection not as a way to lock everyone out, but as way to provide yourself a "safety net."</t>
    </r>
  </si>
  <si>
    <r>
      <t>UNPROTECT the sheet by selecting</t>
    </r>
    <r>
      <rPr>
        <b/>
        <sz val="16"/>
        <rFont val="Arial"/>
        <family val="0"/>
      </rPr>
      <t xml:space="preserve"> Tools</t>
    </r>
    <r>
      <rPr>
        <sz val="16"/>
        <rFont val="Arial"/>
        <family val="0"/>
      </rPr>
      <t>,</t>
    </r>
    <r>
      <rPr>
        <b/>
        <sz val="16"/>
        <rFont val="Arial"/>
        <family val="0"/>
      </rPr>
      <t xml:space="preserve"> Protection</t>
    </r>
    <r>
      <rPr>
        <sz val="16"/>
        <rFont val="Arial"/>
        <family val="0"/>
      </rPr>
      <t xml:space="preserve">, then </t>
    </r>
    <r>
      <rPr>
        <b/>
        <sz val="16"/>
        <rFont val="Arial"/>
        <family val="0"/>
      </rPr>
      <t>Unprotect</t>
    </r>
    <r>
      <rPr>
        <sz val="16"/>
        <rFont val="Arial"/>
        <family val="0"/>
      </rPr>
      <t xml:space="preserve"> from the toolbar menu. The password is </t>
    </r>
    <r>
      <rPr>
        <i/>
        <sz val="16"/>
        <rFont val="Arial"/>
        <family val="0"/>
      </rPr>
      <t>tcc</t>
    </r>
    <r>
      <rPr>
        <sz val="16"/>
        <rFont val="Arial"/>
        <family val="0"/>
      </rPr>
      <t>.</t>
    </r>
  </si>
  <si>
    <r>
      <t xml:space="preserve">Choose </t>
    </r>
    <r>
      <rPr>
        <b/>
        <sz val="16"/>
        <rFont val="Arial"/>
        <family val="0"/>
      </rPr>
      <t>Delete</t>
    </r>
    <r>
      <rPr>
        <sz val="16"/>
        <rFont val="Arial"/>
        <family val="0"/>
      </rPr>
      <t xml:space="preserve"> from the Right Click Menu.</t>
    </r>
  </si>
  <si>
    <t xml:space="preserve"> </t>
  </si>
  <si>
    <t>Productivity January through December 2008</t>
  </si>
  <si>
    <t>Bleyer, K.</t>
  </si>
  <si>
    <t>N:\_TCC Time Project\PBR's Info.xls</t>
  </si>
  <si>
    <t>N:\_TCC Time Project\Individual SAFTIP Productivity '08.xls</t>
  </si>
  <si>
    <t>N:\_TCC Time Project\Individual Therapist Productivity '08.xls</t>
  </si>
  <si>
    <t>Please maintain this list as needed</t>
  </si>
  <si>
    <t>Goals:</t>
  </si>
  <si>
    <t>Productivity:</t>
  </si>
  <si>
    <t>Mon</t>
  </si>
  <si>
    <t>Tue</t>
  </si>
  <si>
    <t>Wed</t>
  </si>
  <si>
    <t>Fri</t>
  </si>
  <si>
    <t>Sat</t>
  </si>
  <si>
    <t>Sun</t>
  </si>
  <si>
    <t>Thu</t>
  </si>
  <si>
    <t>Hours:</t>
  </si>
  <si>
    <t>x</t>
  </si>
  <si>
    <t>Months of Year Look Up Table</t>
  </si>
  <si>
    <t>Enter the date for the 1st day of the new month in the little box outlined in white to the right. You'll probably have to scroll to get there. This will calculate and "color in" the days of the month for you.</t>
  </si>
  <si>
    <r>
      <t>Keep your mouse over the area you selected</t>
    </r>
    <r>
      <rPr>
        <sz val="16"/>
        <rFont val="Arial"/>
        <family val="0"/>
      </rPr>
      <t xml:space="preserve"> and right click again. Now select</t>
    </r>
    <r>
      <rPr>
        <b/>
        <sz val="16"/>
        <rFont val="Arial"/>
        <family val="0"/>
      </rPr>
      <t xml:space="preserve"> Insert Copied Cells</t>
    </r>
    <r>
      <rPr>
        <sz val="16"/>
        <rFont val="Arial"/>
        <family val="0"/>
      </rPr>
      <t xml:space="preserve"> from the Insert or the Right Click Menu.</t>
    </r>
  </si>
  <si>
    <r>
      <t xml:space="preserve">That's it! He should be linked. Don't forget to do this for </t>
    </r>
    <r>
      <rPr>
        <u val="single"/>
        <sz val="16"/>
        <rFont val="Arial"/>
        <family val="2"/>
      </rPr>
      <t>all three tables</t>
    </r>
    <r>
      <rPr>
        <sz val="16"/>
        <rFont val="Arial"/>
        <family val="0"/>
      </rPr>
      <t>.</t>
    </r>
  </si>
  <si>
    <t>keep</t>
  </si>
  <si>
    <t>hidden</t>
  </si>
  <si>
    <t>This workbook is designed to be sturdy and very simple to use. It will do a lot of your work for you. However, it does require some gentle handling, namely that you familiarize yourself with the instructions for various tasks. I recommend printing them out and keeping them with you for easy referral whenever you have a question.</t>
  </si>
  <si>
    <t>Cum Data Instruction Sheet (at the end of the workbook)</t>
  </si>
  <si>
    <t>Activity Log Instruction Sheet (at the end of the workbook)</t>
  </si>
  <si>
    <t>Overview Instructions (this sheet)</t>
  </si>
  <si>
    <t>The Counseling Center Secretary enters therapist contact hour information from these logs into the corresponding Monthly Activity Log worksheet in this Productivity Workbook.</t>
  </si>
  <si>
    <r>
      <t>She then sets up a new Monthly Activity Log by copying last month's activity log to the tab for the new month and clearing the hours so that each therapist starts at zero contact hours.</t>
    </r>
    <r>
      <rPr>
        <i/>
        <sz val="10"/>
        <color indexed="60"/>
        <rFont val="Arial"/>
        <family val="2"/>
      </rPr>
      <t xml:space="preserve"> Detailed instructions for doing this are on the </t>
    </r>
    <r>
      <rPr>
        <b/>
        <i/>
        <sz val="10"/>
        <color indexed="60"/>
        <rFont val="Arial"/>
        <family val="2"/>
      </rPr>
      <t xml:space="preserve">Activity Log Instruction Sheet </t>
    </r>
    <r>
      <rPr>
        <i/>
        <sz val="10"/>
        <color indexed="60"/>
        <rFont val="Arial"/>
        <family val="2"/>
      </rPr>
      <t>at the end of the workbook.</t>
    </r>
  </si>
  <si>
    <r>
      <t xml:space="preserve">If a new employee starts working during the course of the month, the Counseling Center Secretary will need to add the new employee's name and monthly goal to the current monthly activity log worksheet as well as adding their name to the three tables in the Cum Data Sheet. </t>
    </r>
    <r>
      <rPr>
        <i/>
        <sz val="10"/>
        <color indexed="60"/>
        <rFont val="Arial"/>
        <family val="2"/>
      </rPr>
      <t xml:space="preserve">Detailed instructions for doing this are on the </t>
    </r>
    <r>
      <rPr>
        <b/>
        <i/>
        <sz val="10"/>
        <color indexed="60"/>
        <rFont val="Arial"/>
        <family val="2"/>
      </rPr>
      <t xml:space="preserve">Activity Log Instruction Sheet </t>
    </r>
    <r>
      <rPr>
        <i/>
        <sz val="10"/>
        <color indexed="60"/>
        <rFont val="Arial"/>
        <family val="2"/>
      </rPr>
      <t xml:space="preserve">and the </t>
    </r>
    <r>
      <rPr>
        <b/>
        <i/>
        <sz val="10"/>
        <color indexed="60"/>
        <rFont val="Arial"/>
        <family val="2"/>
      </rPr>
      <t>Cum Data Instruction Sheet</t>
    </r>
    <r>
      <rPr>
        <i/>
        <sz val="10"/>
        <color indexed="60"/>
        <rFont val="Arial"/>
        <family val="2"/>
      </rPr>
      <t xml:space="preserve"> at the end of the workbook.</t>
    </r>
  </si>
  <si>
    <t>TCC or tcc:</t>
  </si>
  <si>
    <t>If you need to add a new row, select an employee row immediately above or below where you want the new employee to appear. Be sure to go all the way to the left on the screen and click on the row number to select the row.</t>
  </si>
  <si>
    <r>
      <t xml:space="preserve">Keep your mouse over the area selected and right click. Choose </t>
    </r>
    <r>
      <rPr>
        <b/>
        <sz val="16"/>
        <rFont val="Arial"/>
        <family val="0"/>
      </rPr>
      <t>Copy</t>
    </r>
    <r>
      <rPr>
        <sz val="16"/>
        <rFont val="Arial"/>
        <family val="0"/>
      </rPr>
      <t xml:space="preserve"> from the Right-Click menu.</t>
    </r>
  </si>
  <si>
    <r>
      <t>Keep your mouse over the area selected and right click again. Choose</t>
    </r>
    <r>
      <rPr>
        <b/>
        <sz val="16"/>
        <rFont val="Arial"/>
        <family val="0"/>
      </rPr>
      <t xml:space="preserve"> Insert copied cells</t>
    </r>
    <r>
      <rPr>
        <sz val="16"/>
        <rFont val="Arial"/>
        <family val="0"/>
      </rPr>
      <t xml:space="preserve"> from the Right-Click menu. </t>
    </r>
  </si>
  <si>
    <r>
      <t xml:space="preserve">Select both columns of the person directly before or after where you want to insert the new employee. Make sure you click and drag on the column letters at the top of the screen to select them. Keep your mouse over the area you selected and right click. Select </t>
    </r>
    <r>
      <rPr>
        <b/>
        <sz val="16"/>
        <rFont val="Arial"/>
        <family val="0"/>
      </rPr>
      <t>Copy</t>
    </r>
    <r>
      <rPr>
        <sz val="16"/>
        <rFont val="Arial"/>
        <family val="0"/>
      </rPr>
      <t xml:space="preserve"> from the Edit or the Right Click Menu.</t>
    </r>
  </si>
  <si>
    <t>Carter</t>
  </si>
  <si>
    <t>Adams</t>
  </si>
  <si>
    <t>Monroe</t>
  </si>
  <si>
    <t>Lincoln</t>
  </si>
  <si>
    <t>Jefferson</t>
  </si>
  <si>
    <t>Washington</t>
  </si>
  <si>
    <t>Clinton</t>
  </si>
  <si>
    <t>Ford</t>
  </si>
  <si>
    <t>Wilson</t>
  </si>
  <si>
    <t>Cleveland</t>
  </si>
  <si>
    <t>Roosevelt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</si>
</sst>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_);_(* \(#,##0.0\);_(* &quot;-&quot;?_);_(@_)"/>
    <numFmt numFmtId="167" formatCode="_(* #,##0_);_(* \(#,##0\);_(* &quot;-&quot;??_);_(@_)"/>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00000"/>
    <numFmt numFmtId="175" formatCode="0.0%"/>
    <numFmt numFmtId="176" formatCode="[$-409]mmmmm;@"/>
    <numFmt numFmtId="177" formatCode="[$-409]mmmmm\-yy;@"/>
    <numFmt numFmtId="178" formatCode="m/d;@"/>
    <numFmt numFmtId="179" formatCode="m/d/yy;@"/>
    <numFmt numFmtId="180" formatCode="mm/dd/yy;@"/>
    <numFmt numFmtId="181" formatCode="mmm\-yyyy"/>
    <numFmt numFmtId="182" formatCode="mmm"/>
    <numFmt numFmtId="183" formatCode="0.000000000000000%"/>
    <numFmt numFmtId="184" formatCode="[$-409]mmm\-yy;@"/>
  </numFmts>
  <fonts count="50">
    <font>
      <sz val="10"/>
      <name val="Arial"/>
      <family val="0"/>
    </font>
    <font>
      <u val="single"/>
      <sz val="10"/>
      <color indexed="12"/>
      <name val="Arial"/>
      <family val="0"/>
    </font>
    <font>
      <u val="single"/>
      <sz val="10"/>
      <color indexed="36"/>
      <name val="Arial"/>
      <family val="0"/>
    </font>
    <font>
      <b/>
      <sz val="10"/>
      <name val="Arial"/>
      <family val="2"/>
    </font>
    <font>
      <sz val="10"/>
      <color indexed="10"/>
      <name val="Arial"/>
      <family val="0"/>
    </font>
    <font>
      <b/>
      <sz val="12"/>
      <name val="Arial"/>
      <family val="0"/>
    </font>
    <font>
      <b/>
      <sz val="11"/>
      <name val="Arial"/>
      <family val="2"/>
    </font>
    <font>
      <sz val="11"/>
      <name val="Arial"/>
      <family val="2"/>
    </font>
    <font>
      <sz val="9"/>
      <name val="Arial"/>
      <family val="2"/>
    </font>
    <font>
      <b/>
      <sz val="9"/>
      <name val="Arial"/>
      <family val="2"/>
    </font>
    <font>
      <sz val="26"/>
      <name val="Arial"/>
      <family val="2"/>
    </font>
    <font>
      <sz val="8"/>
      <name val="Arial"/>
      <family val="0"/>
    </font>
    <font>
      <b/>
      <sz val="14"/>
      <name val="Arial"/>
      <family val="2"/>
    </font>
    <font>
      <b/>
      <i/>
      <sz val="10"/>
      <name val="Arial"/>
      <family val="2"/>
    </font>
    <font>
      <sz val="10"/>
      <color indexed="62"/>
      <name val="Arial"/>
      <family val="0"/>
    </font>
    <font>
      <sz val="9"/>
      <color indexed="10"/>
      <name val="Arial"/>
      <family val="0"/>
    </font>
    <font>
      <sz val="10"/>
      <color indexed="22"/>
      <name val="Arial"/>
      <family val="0"/>
    </font>
    <font>
      <sz val="10"/>
      <color indexed="9"/>
      <name val="Arial"/>
      <family val="0"/>
    </font>
    <font>
      <b/>
      <sz val="9"/>
      <color indexed="8"/>
      <name val="Arial"/>
      <family val="2"/>
    </font>
    <font>
      <b/>
      <sz val="9"/>
      <color indexed="10"/>
      <name val="Arial"/>
      <family val="2"/>
    </font>
    <font>
      <sz val="11"/>
      <color indexed="63"/>
      <name val="Arial"/>
      <family val="2"/>
    </font>
    <font>
      <sz val="10"/>
      <color indexed="63"/>
      <name val="Arial"/>
      <family val="2"/>
    </font>
    <font>
      <sz val="14"/>
      <color indexed="63"/>
      <name val="Arial"/>
      <family val="2"/>
    </font>
    <font>
      <sz val="12"/>
      <color indexed="63"/>
      <name val="Arial"/>
      <family val="2"/>
    </font>
    <font>
      <sz val="10"/>
      <color indexed="18"/>
      <name val="Arial"/>
      <family val="0"/>
    </font>
    <font>
      <b/>
      <sz val="12"/>
      <color indexed="18"/>
      <name val="Arial"/>
      <family val="2"/>
    </font>
    <font>
      <sz val="12"/>
      <color indexed="18"/>
      <name val="Arial"/>
      <family val="2"/>
    </font>
    <font>
      <sz val="12"/>
      <name val="Arial"/>
      <family val="0"/>
    </font>
    <font>
      <sz val="10"/>
      <color indexed="60"/>
      <name val="Arial"/>
      <family val="0"/>
    </font>
    <font>
      <sz val="10"/>
      <color indexed="12"/>
      <name val="Arial"/>
      <family val="2"/>
    </font>
    <font>
      <i/>
      <sz val="10"/>
      <name val="Arial"/>
      <family val="2"/>
    </font>
    <font>
      <i/>
      <sz val="10"/>
      <color indexed="60"/>
      <name val="Arial"/>
      <family val="2"/>
    </font>
    <font>
      <b/>
      <i/>
      <sz val="10"/>
      <color indexed="60"/>
      <name val="Arial"/>
      <family val="2"/>
    </font>
    <font>
      <sz val="16"/>
      <name val="Arial"/>
      <family val="0"/>
    </font>
    <font>
      <b/>
      <sz val="16"/>
      <name val="Arial"/>
      <family val="0"/>
    </font>
    <font>
      <sz val="16"/>
      <color indexed="62"/>
      <name val="Arial"/>
      <family val="0"/>
    </font>
    <font>
      <sz val="16"/>
      <color indexed="18"/>
      <name val="Arial"/>
      <family val="0"/>
    </font>
    <font>
      <i/>
      <sz val="16"/>
      <color indexed="18"/>
      <name val="Arial"/>
      <family val="0"/>
    </font>
    <font>
      <b/>
      <sz val="16"/>
      <color indexed="62"/>
      <name val="Arial"/>
      <family val="0"/>
    </font>
    <font>
      <b/>
      <sz val="16"/>
      <color indexed="18"/>
      <name val="Arial"/>
      <family val="0"/>
    </font>
    <font>
      <u val="single"/>
      <sz val="16"/>
      <name val="Arial"/>
      <family val="0"/>
    </font>
    <font>
      <i/>
      <sz val="16"/>
      <name val="Arial"/>
      <family val="0"/>
    </font>
    <font>
      <b/>
      <sz val="16"/>
      <color indexed="10"/>
      <name val="Arial"/>
      <family val="0"/>
    </font>
    <font>
      <sz val="16"/>
      <color indexed="10"/>
      <name val="Arial"/>
      <family val="0"/>
    </font>
    <font>
      <sz val="10"/>
      <color indexed="23"/>
      <name val="Arial"/>
      <family val="0"/>
    </font>
    <font>
      <sz val="9"/>
      <color indexed="55"/>
      <name val="Arial"/>
      <family val="2"/>
    </font>
    <font>
      <sz val="11"/>
      <color indexed="22"/>
      <name val="Arial"/>
      <family val="2"/>
    </font>
    <font>
      <sz val="10"/>
      <color indexed="47"/>
      <name val="Arial"/>
      <family val="0"/>
    </font>
    <font>
      <sz val="11"/>
      <color indexed="55"/>
      <name val="Arial"/>
      <family val="2"/>
    </font>
    <font>
      <sz val="10"/>
      <color indexed="55"/>
      <name val="Arial"/>
      <family val="0"/>
    </font>
  </fonts>
  <fills count="9">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31"/>
        <bgColor indexed="64"/>
      </patternFill>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s>
  <borders count="100">
    <border>
      <left/>
      <right/>
      <top/>
      <bottom/>
      <diagonal/>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style="medium"/>
      <top style="medium"/>
      <bottom style="thin"/>
    </border>
    <border>
      <left style="medium"/>
      <right>
        <color indexed="63"/>
      </right>
      <top style="medium"/>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dashed">
        <color indexed="31"/>
      </left>
      <right style="medium"/>
      <top style="thin"/>
      <bottom style="thin"/>
    </border>
    <border>
      <left>
        <color indexed="63"/>
      </left>
      <right>
        <color indexed="63"/>
      </right>
      <top>
        <color indexed="63"/>
      </top>
      <bottom style="mediumDashed">
        <color indexed="5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ck">
        <color indexed="18"/>
      </right>
      <top style="thick">
        <color indexed="18"/>
      </top>
      <bottom>
        <color indexed="63"/>
      </bottom>
    </border>
    <border>
      <left style="thick">
        <color indexed="18"/>
      </left>
      <right>
        <color indexed="63"/>
      </right>
      <top>
        <color indexed="63"/>
      </top>
      <bottom style="thick">
        <color indexed="18"/>
      </bottom>
    </border>
    <border>
      <left>
        <color indexed="63"/>
      </left>
      <right style="thick">
        <color indexed="18"/>
      </right>
      <top>
        <color indexed="63"/>
      </top>
      <bottom style="thick">
        <color indexed="18"/>
      </bottom>
    </border>
    <border>
      <left>
        <color indexed="63"/>
      </left>
      <right>
        <color indexed="63"/>
      </right>
      <top>
        <color indexed="63"/>
      </top>
      <bottom style="thick">
        <color indexed="18"/>
      </bottom>
    </border>
    <border>
      <left>
        <color indexed="63"/>
      </left>
      <right>
        <color indexed="63"/>
      </right>
      <top style="thick">
        <color indexed="18"/>
      </top>
      <bottom>
        <color indexed="63"/>
      </bottom>
    </border>
    <border>
      <left style="thick">
        <color indexed="18"/>
      </left>
      <right>
        <color indexed="63"/>
      </right>
      <top style="thick">
        <color indexed="18"/>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style="dashed">
        <color indexed="31"/>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color indexed="63"/>
      </left>
      <right style="medium"/>
      <top style="thin"/>
      <bottom style="thin"/>
    </border>
    <border>
      <left style="medium"/>
      <right style="medium"/>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thin"/>
    </border>
    <border>
      <left style="medium"/>
      <right>
        <color indexed="63"/>
      </right>
      <top>
        <color indexed="63"/>
      </top>
      <bottom>
        <color indexed="63"/>
      </bottom>
    </border>
    <border>
      <left style="medium"/>
      <right style="medium"/>
      <top>
        <color indexed="63"/>
      </top>
      <bottom>
        <color indexed="63"/>
      </bottom>
    </border>
    <border>
      <left style="medium"/>
      <right style="thin"/>
      <top style="thin"/>
      <bottom style="thin"/>
    </border>
    <border>
      <left style="thick">
        <color indexed="9"/>
      </left>
      <right style="thick">
        <color indexed="9"/>
      </right>
      <top style="thick">
        <color indexed="9"/>
      </top>
      <bottom style="thick">
        <color indexed="9"/>
      </bottom>
    </border>
    <border>
      <left>
        <color indexed="63"/>
      </left>
      <right style="medium"/>
      <top style="thick"/>
      <bottom style="thin"/>
    </border>
    <border>
      <left>
        <color indexed="63"/>
      </left>
      <right style="thick"/>
      <top style="thick"/>
      <bottom style="thin"/>
    </border>
    <border>
      <left style="thick"/>
      <right>
        <color indexed="63"/>
      </right>
      <top style="thick"/>
      <bottom style="thin"/>
    </border>
    <border>
      <left style="medium"/>
      <right>
        <color indexed="63"/>
      </right>
      <top style="thick"/>
      <bottom style="thin"/>
    </border>
    <border>
      <left>
        <color indexed="63"/>
      </left>
      <right>
        <color indexed="63"/>
      </right>
      <top style="thick"/>
      <bottom style="thin"/>
    </border>
    <border>
      <left style="thick"/>
      <right style="thin"/>
      <top style="thin"/>
      <bottom style="thin"/>
    </border>
    <border>
      <left style="thin"/>
      <right style="thick"/>
      <top style="thin"/>
      <bottom style="thin"/>
    </border>
    <border>
      <left>
        <color indexed="63"/>
      </left>
      <right style="thick"/>
      <top style="thin"/>
      <bottom style="medium"/>
    </border>
    <border>
      <left style="thick"/>
      <right>
        <color indexed="63"/>
      </right>
      <top style="thin"/>
      <bottom style="medium"/>
    </border>
    <border>
      <left style="thick"/>
      <right>
        <color indexed="63"/>
      </right>
      <top style="medium"/>
      <bottom style="thin"/>
    </border>
    <border>
      <left>
        <color indexed="63"/>
      </left>
      <right style="thick"/>
      <top style="medium"/>
      <bottom style="thin"/>
    </border>
    <border>
      <left style="medium"/>
      <right>
        <color indexed="63"/>
      </right>
      <top style="medium"/>
      <bottom style="medium"/>
    </border>
    <border>
      <left style="thin"/>
      <right style="thick"/>
      <top style="medium"/>
      <bottom style="medium"/>
    </border>
    <border>
      <left style="medium"/>
      <right style="thin"/>
      <top style="thick"/>
      <bottom style="thin"/>
    </border>
    <border>
      <left style="thin"/>
      <right style="medium"/>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ck"/>
      <top style="thin"/>
      <bottom>
        <color indexed="63"/>
      </bottom>
    </border>
    <border>
      <left style="thick"/>
      <right style="thin"/>
      <top style="thin"/>
      <bottom style="medium"/>
    </border>
    <border>
      <left style="thin"/>
      <right>
        <color indexed="63"/>
      </right>
      <top style="thin"/>
      <bottom style="medium"/>
    </border>
    <border>
      <left style="thin"/>
      <right style="thick"/>
      <top style="thin"/>
      <bottom style="mediu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ck"/>
      <right style="thin"/>
      <top style="medium"/>
      <bottom style="thin"/>
    </border>
    <border>
      <left style="thin"/>
      <right>
        <color indexed="63"/>
      </right>
      <top style="medium"/>
      <bottom style="thin"/>
    </border>
    <border>
      <left style="dashed">
        <color indexed="31"/>
      </left>
      <right style="dashed">
        <color indexed="31"/>
      </right>
      <top style="medium"/>
      <bottom style="dashed">
        <color indexed="31"/>
      </bottom>
    </border>
    <border>
      <left style="medium"/>
      <right>
        <color indexed="63"/>
      </right>
      <top style="thin"/>
      <bottom style="thin"/>
    </border>
    <border>
      <left style="medium"/>
      <right>
        <color indexed="63"/>
      </right>
      <top>
        <color indexed="63"/>
      </top>
      <bottom style="thin"/>
    </border>
    <border>
      <left>
        <color indexed="63"/>
      </left>
      <right style="medium">
        <color indexed="63"/>
      </right>
      <top style="medium">
        <color indexed="63"/>
      </top>
      <bottom style="medium">
        <color indexed="63"/>
      </bottom>
    </border>
    <border>
      <left style="medium"/>
      <right>
        <color indexed="63"/>
      </right>
      <top style="medium"/>
      <bottom>
        <color indexed="63"/>
      </bottom>
    </border>
    <border>
      <left>
        <color indexed="63"/>
      </left>
      <right style="thin"/>
      <top style="medium"/>
      <bottom style="thin"/>
    </border>
    <border>
      <left style="medium">
        <color indexed="63"/>
      </left>
      <right>
        <color indexed="63"/>
      </right>
      <top style="medium">
        <color indexed="63"/>
      </top>
      <bottom style="mediu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1">
    <xf numFmtId="0" fontId="0" fillId="0" borderId="0" xfId="0" applyAlignment="1">
      <alignment/>
    </xf>
    <xf numFmtId="0" fontId="0" fillId="2" borderId="0" xfId="0" applyFont="1" applyFill="1" applyAlignment="1">
      <alignment/>
    </xf>
    <xf numFmtId="0" fontId="17" fillId="3" borderId="1" xfId="0" applyFont="1" applyFill="1" applyBorder="1" applyAlignment="1">
      <alignment/>
    </xf>
    <xf numFmtId="43" fontId="17" fillId="3" borderId="2" xfId="15" applyNumberFormat="1" applyFont="1" applyFill="1" applyBorder="1" applyAlignment="1">
      <alignment horizontal="center"/>
    </xf>
    <xf numFmtId="10" fontId="17" fillId="3" borderId="3" xfId="15" applyNumberFormat="1" applyFont="1" applyFill="1" applyBorder="1" applyAlignment="1">
      <alignment horizontal="center"/>
    </xf>
    <xf numFmtId="10" fontId="17" fillId="3" borderId="2" xfId="15" applyNumberFormat="1" applyFont="1" applyFill="1" applyBorder="1" applyAlignment="1">
      <alignment horizontal="center"/>
    </xf>
    <xf numFmtId="43" fontId="17" fillId="3" borderId="3" xfId="15" applyNumberFormat="1" applyFont="1" applyFill="1" applyBorder="1" applyAlignment="1">
      <alignment horizontal="center"/>
    </xf>
    <xf numFmtId="43" fontId="17" fillId="3" borderId="4" xfId="15" applyNumberFormat="1" applyFont="1" applyFill="1" applyBorder="1" applyAlignment="1">
      <alignment horizontal="center"/>
    </xf>
    <xf numFmtId="0" fontId="0" fillId="3" borderId="5" xfId="0" applyFont="1" applyFill="1" applyBorder="1" applyAlignment="1">
      <alignment/>
    </xf>
    <xf numFmtId="0" fontId="17" fillId="3" borderId="6" xfId="0" applyFont="1" applyFill="1" applyBorder="1" applyAlignment="1">
      <alignment/>
    </xf>
    <xf numFmtId="10" fontId="0" fillId="4" borderId="7" xfId="15" applyNumberFormat="1" applyFont="1" applyFill="1" applyBorder="1" applyAlignment="1">
      <alignment horizontal="center"/>
    </xf>
    <xf numFmtId="10" fontId="0" fillId="4" borderId="8" xfId="15" applyNumberFormat="1" applyFont="1" applyFill="1" applyBorder="1" applyAlignment="1">
      <alignment horizontal="center"/>
    </xf>
    <xf numFmtId="10" fontId="0" fillId="4" borderId="9" xfId="15" applyNumberFormat="1" applyFont="1" applyFill="1" applyBorder="1" applyAlignment="1">
      <alignment horizontal="center"/>
    </xf>
    <xf numFmtId="10" fontId="0" fillId="4" borderId="10" xfId="15" applyNumberFormat="1" applyFont="1" applyFill="1" applyBorder="1" applyAlignment="1">
      <alignment horizontal="center"/>
    </xf>
    <xf numFmtId="10" fontId="0" fillId="4" borderId="11" xfId="15" applyNumberFormat="1" applyFont="1" applyFill="1" applyBorder="1" applyAlignment="1">
      <alignment horizontal="center"/>
    </xf>
    <xf numFmtId="10" fontId="0" fillId="4" borderId="12" xfId="15" applyNumberFormat="1" applyFont="1" applyFill="1" applyBorder="1" applyAlignment="1">
      <alignment horizontal="center"/>
    </xf>
    <xf numFmtId="10" fontId="0" fillId="4" borderId="13" xfId="15" applyNumberFormat="1" applyFont="1" applyFill="1" applyBorder="1" applyAlignment="1">
      <alignment horizontal="center"/>
    </xf>
    <xf numFmtId="10" fontId="0" fillId="4" borderId="14" xfId="15" applyNumberFormat="1" applyFont="1" applyFill="1" applyBorder="1" applyAlignment="1">
      <alignment horizontal="center"/>
    </xf>
    <xf numFmtId="10" fontId="0" fillId="4" borderId="15" xfId="15" applyNumberFormat="1" applyFont="1" applyFill="1" applyBorder="1" applyAlignment="1">
      <alignment horizontal="center"/>
    </xf>
    <xf numFmtId="0" fontId="0" fillId="4" borderId="16" xfId="0" applyFont="1" applyFill="1" applyBorder="1" applyAlignment="1">
      <alignment/>
    </xf>
    <xf numFmtId="0" fontId="3" fillId="2" borderId="0" xfId="0" applyFont="1" applyFill="1" applyAlignment="1">
      <alignment/>
    </xf>
    <xf numFmtId="0" fontId="3" fillId="2" borderId="0" xfId="0" applyFont="1" applyFill="1" applyAlignment="1">
      <alignment vertical="top"/>
    </xf>
    <xf numFmtId="0" fontId="0" fillId="2" borderId="0" xfId="0" applyFill="1" applyAlignment="1">
      <alignment/>
    </xf>
    <xf numFmtId="43" fontId="0" fillId="5" borderId="11" xfId="15" applyNumberFormat="1" applyFont="1" applyFill="1" applyBorder="1" applyAlignment="1">
      <alignment horizontal="center"/>
    </xf>
    <xf numFmtId="0" fontId="0" fillId="2" borderId="0" xfId="0" applyFont="1" applyFill="1" applyAlignment="1" applyProtection="1">
      <alignment/>
      <protection/>
    </xf>
    <xf numFmtId="0" fontId="6" fillId="2" borderId="0" xfId="0" applyFont="1" applyFill="1" applyBorder="1" applyAlignment="1" applyProtection="1">
      <alignment/>
      <protection/>
    </xf>
    <xf numFmtId="0" fontId="4" fillId="2" borderId="0" xfId="0" applyFont="1" applyFill="1" applyAlignment="1">
      <alignment/>
    </xf>
    <xf numFmtId="0" fontId="27" fillId="2" borderId="0" xfId="0" applyFont="1" applyFill="1" applyAlignment="1">
      <alignment horizontal="right"/>
    </xf>
    <xf numFmtId="0" fontId="0" fillId="2" borderId="17" xfId="0" applyFill="1" applyBorder="1" applyAlignment="1">
      <alignment/>
    </xf>
    <xf numFmtId="0" fontId="3" fillId="2" borderId="18" xfId="0" applyFont="1" applyFill="1" applyBorder="1" applyAlignment="1">
      <alignment/>
    </xf>
    <xf numFmtId="0" fontId="0" fillId="2" borderId="14"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0" xfId="0" applyFill="1" applyBorder="1" applyAlignment="1">
      <alignment/>
    </xf>
    <xf numFmtId="0" fontId="0" fillId="2" borderId="21" xfId="0" applyFill="1" applyBorder="1" applyAlignment="1">
      <alignment/>
    </xf>
    <xf numFmtId="0" fontId="0" fillId="2" borderId="0" xfId="0" applyFill="1" applyAlignment="1">
      <alignment vertical="top"/>
    </xf>
    <xf numFmtId="0" fontId="0" fillId="2" borderId="20" xfId="0" applyFill="1" applyBorder="1" applyAlignment="1">
      <alignment vertical="top"/>
    </xf>
    <xf numFmtId="0" fontId="28" fillId="2" borderId="0" xfId="0" applyFont="1" applyFill="1" applyBorder="1" applyAlignment="1">
      <alignment/>
    </xf>
    <xf numFmtId="0" fontId="30" fillId="2" borderId="0" xfId="0" applyFont="1" applyFill="1" applyBorder="1" applyAlignment="1">
      <alignment/>
    </xf>
    <xf numFmtId="0" fontId="3" fillId="2" borderId="20" xfId="0" applyFont="1" applyFill="1" applyBorder="1" applyAlignment="1">
      <alignment/>
    </xf>
    <xf numFmtId="0" fontId="0" fillId="2" borderId="13" xfId="0" applyFill="1" applyBorder="1" applyAlignment="1">
      <alignment/>
    </xf>
    <xf numFmtId="0" fontId="0" fillId="2" borderId="10" xfId="0" applyFill="1" applyBorder="1" applyAlignment="1">
      <alignment/>
    </xf>
    <xf numFmtId="0" fontId="0" fillId="2" borderId="22" xfId="0" applyFill="1" applyBorder="1" applyAlignment="1">
      <alignment/>
    </xf>
    <xf numFmtId="0" fontId="0" fillId="2" borderId="0" xfId="0" applyFont="1" applyFill="1" applyAlignment="1">
      <alignment horizontal="center"/>
    </xf>
    <xf numFmtId="0" fontId="0" fillId="2" borderId="0" xfId="0" applyFill="1" applyAlignment="1">
      <alignment vertical="top" wrapText="1"/>
    </xf>
    <xf numFmtId="0" fontId="14" fillId="2" borderId="0" xfId="0" applyFont="1" applyFill="1" applyAlignment="1" applyProtection="1">
      <alignment/>
      <protection locked="0"/>
    </xf>
    <xf numFmtId="0" fontId="0" fillId="2" borderId="0" xfId="0" applyFill="1" applyAlignment="1" applyProtection="1">
      <alignment/>
      <protection locked="0"/>
    </xf>
    <xf numFmtId="0" fontId="7" fillId="2" borderId="0" xfId="0" applyFont="1" applyFill="1" applyBorder="1" applyAlignment="1" applyProtection="1">
      <alignment horizontal="center"/>
      <protection locked="0"/>
    </xf>
    <xf numFmtId="0" fontId="7" fillId="2" borderId="0" xfId="0" applyFont="1" applyFill="1" applyBorder="1" applyAlignment="1" applyProtection="1">
      <alignment/>
      <protection locked="0"/>
    </xf>
    <xf numFmtId="0" fontId="0" fillId="2" borderId="0" xfId="0" applyFill="1" applyAlignment="1" applyProtection="1">
      <alignment/>
      <protection locked="0"/>
    </xf>
    <xf numFmtId="0" fontId="7" fillId="2" borderId="0" xfId="0" applyFont="1" applyFill="1" applyBorder="1" applyAlignment="1" applyProtection="1">
      <alignment horizontal="right"/>
      <protection locked="0"/>
    </xf>
    <xf numFmtId="0" fontId="7" fillId="2" borderId="0"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10" fillId="2" borderId="0" xfId="0" applyFont="1" applyFill="1" applyAlignment="1" applyProtection="1">
      <alignment horizontal="center"/>
      <protection locked="0"/>
    </xf>
    <xf numFmtId="0" fontId="7" fillId="2" borderId="0" xfId="0" applyFont="1" applyFill="1" applyAlignment="1" applyProtection="1">
      <alignment horizontal="right"/>
      <protection locked="0"/>
    </xf>
    <xf numFmtId="0" fontId="0" fillId="2" borderId="0" xfId="0" applyFill="1" applyAlignment="1" applyProtection="1">
      <alignment/>
      <protection/>
    </xf>
    <xf numFmtId="0" fontId="10" fillId="2" borderId="0" xfId="0" applyFont="1" applyFill="1" applyAlignment="1" applyProtection="1">
      <alignment horizontal="center"/>
      <protection/>
    </xf>
    <xf numFmtId="0" fontId="3" fillId="2" borderId="0" xfId="0" applyFont="1" applyFill="1" applyAlignment="1" applyProtection="1">
      <alignment horizontal="center"/>
      <protection/>
    </xf>
    <xf numFmtId="0" fontId="3" fillId="2" borderId="0" xfId="0" applyFont="1" applyFill="1" applyBorder="1" applyAlignment="1" applyProtection="1">
      <alignment horizontal="left"/>
      <protection/>
    </xf>
    <xf numFmtId="0" fontId="10" fillId="2" borderId="0" xfId="0" applyFont="1" applyFill="1" applyAlignment="1" applyProtection="1">
      <alignment horizontal="left"/>
      <protection/>
    </xf>
    <xf numFmtId="0" fontId="7" fillId="2" borderId="0" xfId="0" applyFont="1" applyFill="1" applyBorder="1" applyAlignment="1" applyProtection="1">
      <alignment horizontal="center"/>
      <protection/>
    </xf>
    <xf numFmtId="0" fontId="7" fillId="2" borderId="0" xfId="0" applyFont="1" applyFill="1" applyBorder="1" applyAlignment="1" applyProtection="1">
      <alignment/>
      <protection/>
    </xf>
    <xf numFmtId="0" fontId="0" fillId="2" borderId="0" xfId="0" applyFill="1" applyAlignment="1" applyProtection="1">
      <alignment/>
      <protection/>
    </xf>
    <xf numFmtId="0" fontId="0" fillId="2" borderId="23" xfId="0" applyFill="1" applyBorder="1" applyAlignment="1">
      <alignment/>
    </xf>
    <xf numFmtId="0" fontId="3" fillId="2" borderId="24" xfId="0" applyFont="1" applyFill="1" applyBorder="1" applyAlignment="1">
      <alignment vertical="top"/>
    </xf>
    <xf numFmtId="0" fontId="0" fillId="2" borderId="25" xfId="0" applyFill="1" applyBorder="1" applyAlignment="1">
      <alignment/>
    </xf>
    <xf numFmtId="0" fontId="0" fillId="2" borderId="26" xfId="0" applyFont="1" applyFill="1" applyBorder="1" applyAlignment="1">
      <alignment vertical="top" wrapText="1"/>
    </xf>
    <xf numFmtId="0" fontId="0" fillId="2" borderId="26" xfId="0" applyFill="1" applyBorder="1" applyAlignment="1">
      <alignment vertical="top" wrapText="1"/>
    </xf>
    <xf numFmtId="0" fontId="0" fillId="2" borderId="27" xfId="0" applyFill="1" applyBorder="1" applyAlignment="1">
      <alignment/>
    </xf>
    <xf numFmtId="0" fontId="3" fillId="2" borderId="28" xfId="0" applyFont="1" applyFill="1" applyBorder="1" applyAlignment="1">
      <alignment/>
    </xf>
    <xf numFmtId="0" fontId="0" fillId="4" borderId="0" xfId="0" applyFill="1" applyAlignment="1">
      <alignment/>
    </xf>
    <xf numFmtId="0" fontId="0" fillId="4" borderId="0" xfId="0" applyFill="1" applyBorder="1" applyAlignment="1">
      <alignment vertical="top" wrapText="1"/>
    </xf>
    <xf numFmtId="0" fontId="0" fillId="4" borderId="0" xfId="0" applyFont="1" applyFill="1" applyBorder="1" applyAlignment="1">
      <alignment vertical="top" wrapText="1"/>
    </xf>
    <xf numFmtId="0" fontId="0" fillId="4" borderId="0" xfId="0" applyFill="1" applyBorder="1" applyAlignment="1">
      <alignment/>
    </xf>
    <xf numFmtId="0" fontId="3" fillId="4" borderId="0" xfId="0" applyFont="1" applyFill="1" applyBorder="1" applyAlignment="1">
      <alignment vertical="top"/>
    </xf>
    <xf numFmtId="0" fontId="3" fillId="4" borderId="0" xfId="0" applyFont="1" applyFill="1" applyAlignment="1">
      <alignment/>
    </xf>
    <xf numFmtId="0" fontId="3" fillId="4" borderId="0" xfId="0" applyFont="1" applyFill="1" applyAlignment="1">
      <alignment vertical="top"/>
    </xf>
    <xf numFmtId="0" fontId="0" fillId="4" borderId="0" xfId="0" applyFont="1" applyFill="1" applyAlignment="1">
      <alignment vertical="top" wrapText="1"/>
    </xf>
    <xf numFmtId="0" fontId="0" fillId="4" borderId="0" xfId="0" applyFill="1" applyAlignment="1">
      <alignment vertical="top" wrapText="1"/>
    </xf>
    <xf numFmtId="0" fontId="27" fillId="4" borderId="0" xfId="0" applyFont="1" applyFill="1" applyAlignment="1">
      <alignment horizontal="right" vertical="top"/>
    </xf>
    <xf numFmtId="0" fontId="0" fillId="4" borderId="0" xfId="0" applyFont="1" applyFill="1" applyAlignment="1">
      <alignment horizontal="center"/>
    </xf>
    <xf numFmtId="0" fontId="26" fillId="4" borderId="0" xfId="0" applyFont="1" applyFill="1" applyAlignment="1">
      <alignment horizontal="right" vertical="top"/>
    </xf>
    <xf numFmtId="0" fontId="24" fillId="4" borderId="0" xfId="0" applyFont="1" applyFill="1" applyAlignment="1">
      <alignment horizontal="left" vertical="top" wrapText="1"/>
    </xf>
    <xf numFmtId="43" fontId="0" fillId="3" borderId="29" xfId="15" applyNumberFormat="1" applyFont="1" applyFill="1" applyBorder="1" applyAlignment="1">
      <alignment horizontal="center"/>
    </xf>
    <xf numFmtId="43" fontId="0" fillId="3" borderId="30" xfId="15" applyNumberFormat="1" applyFont="1" applyFill="1" applyBorder="1" applyAlignment="1">
      <alignment horizontal="center"/>
    </xf>
    <xf numFmtId="43" fontId="0" fillId="3" borderId="31" xfId="15" applyNumberFormat="1" applyFont="1" applyFill="1" applyBorder="1" applyAlignment="1">
      <alignment horizontal="center"/>
    </xf>
    <xf numFmtId="0" fontId="3" fillId="2" borderId="0" xfId="0" applyFont="1" applyFill="1" applyAlignment="1">
      <alignment wrapText="1"/>
    </xf>
    <xf numFmtId="0" fontId="33" fillId="2" borderId="0" xfId="0" applyFont="1" applyFill="1" applyAlignment="1">
      <alignment/>
    </xf>
    <xf numFmtId="0" fontId="34" fillId="2" borderId="0" xfId="0" applyFont="1" applyFill="1" applyAlignment="1">
      <alignment horizontal="center"/>
    </xf>
    <xf numFmtId="0" fontId="35" fillId="2" borderId="0" xfId="0" applyFont="1" applyFill="1" applyAlignment="1">
      <alignment/>
    </xf>
    <xf numFmtId="0" fontId="39" fillId="2" borderId="0" xfId="0" applyFont="1" applyFill="1" applyAlignment="1">
      <alignment/>
    </xf>
    <xf numFmtId="0" fontId="34" fillId="2" borderId="0" xfId="0" applyFont="1" applyFill="1" applyAlignment="1">
      <alignment vertical="top"/>
    </xf>
    <xf numFmtId="0" fontId="34" fillId="2" borderId="0" xfId="0" applyFont="1" applyFill="1" applyAlignment="1">
      <alignment horizontal="right" vertical="top"/>
    </xf>
    <xf numFmtId="0" fontId="34" fillId="2" borderId="0" xfId="0" applyFont="1" applyFill="1" applyAlignment="1">
      <alignment horizontal="right"/>
    </xf>
    <xf numFmtId="0" fontId="33" fillId="4" borderId="0" xfId="0" applyFont="1" applyFill="1" applyAlignment="1">
      <alignment/>
    </xf>
    <xf numFmtId="0" fontId="34" fillId="4" borderId="0" xfId="0" applyFont="1" applyFill="1" applyAlignment="1">
      <alignment horizontal="center"/>
    </xf>
    <xf numFmtId="0" fontId="36" fillId="4" borderId="0" xfId="0" applyFont="1" applyFill="1" applyAlignment="1">
      <alignment wrapText="1"/>
    </xf>
    <xf numFmtId="0" fontId="33" fillId="2" borderId="28" xfId="0" applyFont="1" applyFill="1" applyBorder="1" applyAlignment="1">
      <alignment/>
    </xf>
    <xf numFmtId="0" fontId="33" fillId="2" borderId="27" xfId="0" applyFont="1" applyFill="1" applyBorder="1" applyAlignment="1">
      <alignment/>
    </xf>
    <xf numFmtId="0" fontId="33" fillId="2" borderId="23" xfId="0" applyFont="1" applyFill="1" applyBorder="1" applyAlignment="1">
      <alignment/>
    </xf>
    <xf numFmtId="0" fontId="33" fillId="2" borderId="32" xfId="0" applyFont="1" applyFill="1" applyBorder="1" applyAlignment="1">
      <alignment/>
    </xf>
    <xf numFmtId="0" fontId="33" fillId="2" borderId="33" xfId="0" applyFont="1" applyFill="1" applyBorder="1" applyAlignment="1">
      <alignment/>
    </xf>
    <xf numFmtId="0" fontId="34" fillId="2" borderId="32" xfId="0" applyFont="1" applyFill="1" applyBorder="1" applyAlignment="1">
      <alignment vertical="top"/>
    </xf>
    <xf numFmtId="0" fontId="33" fillId="2" borderId="0" xfId="0" applyFont="1" applyFill="1" applyBorder="1" applyAlignment="1">
      <alignment vertical="top" wrapText="1"/>
    </xf>
    <xf numFmtId="0" fontId="34" fillId="2" borderId="0" xfId="0" applyFont="1" applyFill="1" applyBorder="1" applyAlignment="1">
      <alignment horizontal="right" vertical="top" wrapText="1"/>
    </xf>
    <xf numFmtId="0" fontId="34" fillId="2" borderId="32" xfId="0" applyFont="1" applyFill="1" applyBorder="1" applyAlignment="1">
      <alignment/>
    </xf>
    <xf numFmtId="0" fontId="33" fillId="2" borderId="0" xfId="0" applyFont="1" applyFill="1" applyBorder="1" applyAlignment="1">
      <alignment/>
    </xf>
    <xf numFmtId="0" fontId="34" fillId="2" borderId="24" xfId="0" applyFont="1" applyFill="1" applyBorder="1" applyAlignment="1">
      <alignment/>
    </xf>
    <xf numFmtId="0" fontId="33" fillId="2" borderId="26" xfId="0" applyFont="1" applyFill="1" applyBorder="1" applyAlignment="1">
      <alignment/>
    </xf>
    <xf numFmtId="0" fontId="33" fillId="2" borderId="25" xfId="0" applyFont="1" applyFill="1" applyBorder="1" applyAlignment="1">
      <alignment/>
    </xf>
    <xf numFmtId="0" fontId="34" fillId="4" borderId="0" xfId="0" applyFont="1" applyFill="1" applyBorder="1" applyAlignment="1">
      <alignment vertical="top"/>
    </xf>
    <xf numFmtId="0" fontId="33" fillId="4" borderId="0" xfId="0" applyFont="1" applyFill="1" applyBorder="1" applyAlignment="1">
      <alignment/>
    </xf>
    <xf numFmtId="0" fontId="33" fillId="2" borderId="32" xfId="0" applyFont="1" applyFill="1" applyBorder="1" applyAlignment="1">
      <alignment/>
    </xf>
    <xf numFmtId="0" fontId="34" fillId="2" borderId="0" xfId="0" applyFont="1" applyFill="1" applyBorder="1" applyAlignment="1">
      <alignment horizontal="center"/>
    </xf>
    <xf numFmtId="0" fontId="34" fillId="2" borderId="33" xfId="0" applyFont="1" applyFill="1" applyBorder="1" applyAlignment="1">
      <alignment horizontal="center"/>
    </xf>
    <xf numFmtId="0" fontId="34" fillId="2" borderId="32" xfId="0" applyFont="1" applyFill="1" applyBorder="1" applyAlignment="1">
      <alignment horizontal="right" vertical="top"/>
    </xf>
    <xf numFmtId="0" fontId="34" fillId="2" borderId="28" xfId="0" applyFont="1" applyFill="1" applyBorder="1" applyAlignment="1">
      <alignment vertical="top"/>
    </xf>
    <xf numFmtId="0" fontId="33" fillId="2" borderId="27" xfId="0" applyFont="1" applyFill="1" applyBorder="1" applyAlignment="1">
      <alignment vertical="top" wrapText="1"/>
    </xf>
    <xf numFmtId="0" fontId="44" fillId="2" borderId="0" xfId="0" applyFont="1" applyFill="1" applyAlignment="1">
      <alignment/>
    </xf>
    <xf numFmtId="0" fontId="17" fillId="2" borderId="0" xfId="0" applyFont="1" applyFill="1" applyAlignment="1">
      <alignment/>
    </xf>
    <xf numFmtId="0" fontId="0" fillId="4" borderId="34" xfId="0" applyFont="1" applyFill="1" applyBorder="1" applyAlignment="1">
      <alignment/>
    </xf>
    <xf numFmtId="0" fontId="3" fillId="6" borderId="35" xfId="0" applyFont="1" applyFill="1" applyBorder="1" applyAlignment="1">
      <alignment horizontal="center"/>
    </xf>
    <xf numFmtId="0" fontId="0" fillId="7" borderId="0" xfId="0" applyFont="1" applyFill="1" applyBorder="1" applyAlignment="1" applyProtection="1">
      <alignment horizontal="left"/>
      <protection/>
    </xf>
    <xf numFmtId="0" fontId="0" fillId="7" borderId="0" xfId="0" applyFill="1" applyBorder="1" applyAlignment="1" applyProtection="1">
      <alignment/>
      <protection/>
    </xf>
    <xf numFmtId="0" fontId="6" fillId="7" borderId="0" xfId="0" applyFont="1" applyFill="1" applyBorder="1" applyAlignment="1" applyProtection="1">
      <alignment horizontal="right"/>
      <protection/>
    </xf>
    <xf numFmtId="0" fontId="6" fillId="7" borderId="0" xfId="0" applyFont="1" applyFill="1" applyBorder="1" applyAlignment="1" applyProtection="1">
      <alignment/>
      <protection/>
    </xf>
    <xf numFmtId="0" fontId="0" fillId="7" borderId="0" xfId="0" applyFill="1" applyAlignment="1" applyProtection="1">
      <alignment/>
      <protection/>
    </xf>
    <xf numFmtId="0" fontId="0" fillId="7" borderId="0" xfId="0" applyFont="1" applyFill="1" applyAlignment="1">
      <alignment/>
    </xf>
    <xf numFmtId="0" fontId="44" fillId="7" borderId="0" xfId="0" applyFont="1" applyFill="1" applyAlignment="1">
      <alignment/>
    </xf>
    <xf numFmtId="43" fontId="0" fillId="7" borderId="0" xfId="0" applyNumberFormat="1" applyFont="1" applyFill="1" applyAlignment="1">
      <alignment/>
    </xf>
    <xf numFmtId="0" fontId="8" fillId="7" borderId="36" xfId="0" applyFont="1" applyFill="1" applyBorder="1" applyAlignment="1">
      <alignment/>
    </xf>
    <xf numFmtId="43" fontId="0" fillId="7" borderId="35" xfId="15" applyNumberFormat="1" applyFont="1" applyFill="1" applyBorder="1" applyAlignment="1">
      <alignment horizontal="center"/>
    </xf>
    <xf numFmtId="10" fontId="0" fillId="7" borderId="35" xfId="15" applyNumberFormat="1" applyFont="1" applyFill="1" applyBorder="1" applyAlignment="1">
      <alignment horizontal="center"/>
    </xf>
    <xf numFmtId="166" fontId="0" fillId="7" borderId="35" xfId="15" applyNumberFormat="1" applyFont="1" applyFill="1" applyBorder="1" applyAlignment="1">
      <alignment horizontal="center"/>
    </xf>
    <xf numFmtId="0" fontId="0" fillId="7" borderId="0" xfId="0" applyFont="1" applyFill="1" applyBorder="1" applyAlignment="1">
      <alignment/>
    </xf>
    <xf numFmtId="43" fontId="0" fillId="7" borderId="0" xfId="15" applyNumberFormat="1" applyFont="1" applyFill="1" applyBorder="1" applyAlignment="1">
      <alignment horizontal="center"/>
    </xf>
    <xf numFmtId="0" fontId="3" fillId="7" borderId="35" xfId="0" applyFont="1" applyFill="1" applyBorder="1" applyAlignment="1">
      <alignment/>
    </xf>
    <xf numFmtId="0" fontId="0" fillId="7" borderId="35" xfId="0" applyFont="1" applyFill="1" applyBorder="1" applyAlignment="1">
      <alignment/>
    </xf>
    <xf numFmtId="43" fontId="0" fillId="5" borderId="37" xfId="15" applyNumberFormat="1" applyFont="1" applyFill="1" applyBorder="1" applyAlignment="1">
      <alignment horizontal="center"/>
    </xf>
    <xf numFmtId="10" fontId="0" fillId="5" borderId="38" xfId="15" applyNumberFormat="1" applyFont="1" applyFill="1" applyBorder="1" applyAlignment="1">
      <alignment horizontal="center"/>
    </xf>
    <xf numFmtId="10" fontId="0" fillId="5" borderId="39" xfId="15" applyNumberFormat="1" applyFont="1" applyFill="1" applyBorder="1" applyAlignment="1">
      <alignment horizontal="center"/>
    </xf>
    <xf numFmtId="43" fontId="0" fillId="5" borderId="40" xfId="15" applyNumberFormat="1" applyFont="1" applyFill="1" applyBorder="1" applyAlignment="1">
      <alignment horizontal="center"/>
    </xf>
    <xf numFmtId="43" fontId="0" fillId="5" borderId="38" xfId="15" applyNumberFormat="1" applyFont="1" applyFill="1" applyBorder="1" applyAlignment="1">
      <alignment horizontal="center"/>
    </xf>
    <xf numFmtId="43" fontId="0" fillId="5" borderId="5" xfId="15" applyNumberFormat="1" applyFont="1" applyFill="1" applyBorder="1" applyAlignment="1">
      <alignment horizontal="center"/>
    </xf>
    <xf numFmtId="0" fontId="17" fillId="5" borderId="6" xfId="0" applyFont="1" applyFill="1" applyBorder="1" applyAlignment="1">
      <alignment/>
    </xf>
    <xf numFmtId="43" fontId="17" fillId="5" borderId="39" xfId="15" applyNumberFormat="1" applyFont="1" applyFill="1" applyBorder="1" applyAlignment="1">
      <alignment horizontal="center"/>
    </xf>
    <xf numFmtId="10" fontId="17" fillId="5" borderId="41" xfId="15" applyNumberFormat="1" applyFont="1" applyFill="1" applyBorder="1" applyAlignment="1">
      <alignment horizontal="center"/>
    </xf>
    <xf numFmtId="10" fontId="17" fillId="5" borderId="39" xfId="15" applyNumberFormat="1" applyFont="1" applyFill="1" applyBorder="1" applyAlignment="1">
      <alignment horizontal="center"/>
    </xf>
    <xf numFmtId="43" fontId="17" fillId="5" borderId="40" xfId="15" applyNumberFormat="1" applyFont="1" applyFill="1" applyBorder="1" applyAlignment="1">
      <alignment horizontal="center"/>
    </xf>
    <xf numFmtId="43" fontId="17" fillId="5" borderId="38" xfId="15" applyNumberFormat="1" applyFont="1" applyFill="1" applyBorder="1" applyAlignment="1">
      <alignment horizontal="center"/>
    </xf>
    <xf numFmtId="43" fontId="17" fillId="5" borderId="41" xfId="15" applyNumberFormat="1" applyFont="1" applyFill="1" applyBorder="1" applyAlignment="1">
      <alignment horizontal="center"/>
    </xf>
    <xf numFmtId="43" fontId="17" fillId="5" borderId="5" xfId="15" applyNumberFormat="1" applyFont="1" applyFill="1" applyBorder="1" applyAlignment="1">
      <alignment horizontal="center"/>
    </xf>
    <xf numFmtId="0" fontId="16" fillId="7" borderId="0" xfId="0" applyFont="1" applyFill="1" applyAlignment="1">
      <alignment/>
    </xf>
    <xf numFmtId="10" fontId="17" fillId="5" borderId="42" xfId="15" applyNumberFormat="1" applyFont="1" applyFill="1" applyBorder="1" applyAlignment="1">
      <alignment horizontal="center"/>
    </xf>
    <xf numFmtId="10" fontId="17" fillId="5" borderId="36" xfId="15" applyNumberFormat="1" applyFont="1" applyFill="1" applyBorder="1" applyAlignment="1">
      <alignment horizontal="center"/>
    </xf>
    <xf numFmtId="166" fontId="17" fillId="5" borderId="43" xfId="15" applyNumberFormat="1" applyFont="1" applyFill="1" applyBorder="1" applyAlignment="1">
      <alignment horizontal="center"/>
    </xf>
    <xf numFmtId="166" fontId="17" fillId="5" borderId="44" xfId="15" applyNumberFormat="1" applyFont="1" applyFill="1" applyBorder="1" applyAlignment="1">
      <alignment horizontal="center"/>
    </xf>
    <xf numFmtId="166" fontId="17" fillId="5" borderId="42" xfId="15" applyNumberFormat="1" applyFont="1" applyFill="1" applyBorder="1" applyAlignment="1">
      <alignment horizontal="center"/>
    </xf>
    <xf numFmtId="166" fontId="17" fillId="5" borderId="45" xfId="15" applyNumberFormat="1" applyFont="1" applyFill="1" applyBorder="1" applyAlignment="1">
      <alignment horizontal="center"/>
    </xf>
    <xf numFmtId="166" fontId="17" fillId="5" borderId="46" xfId="15" applyNumberFormat="1" applyFont="1" applyFill="1" applyBorder="1" applyAlignment="1">
      <alignment horizontal="center"/>
    </xf>
    <xf numFmtId="43" fontId="17" fillId="5" borderId="37" xfId="15" applyNumberFormat="1" applyFont="1" applyFill="1" applyBorder="1" applyAlignment="1">
      <alignment horizontal="center"/>
    </xf>
    <xf numFmtId="43" fontId="17" fillId="5" borderId="2" xfId="15" applyNumberFormat="1" applyFont="1" applyFill="1" applyBorder="1" applyAlignment="1">
      <alignment horizontal="center"/>
    </xf>
    <xf numFmtId="10" fontId="17" fillId="5" borderId="3" xfId="15" applyNumberFormat="1" applyFont="1" applyFill="1" applyBorder="1" applyAlignment="1">
      <alignment horizontal="center"/>
    </xf>
    <xf numFmtId="10" fontId="17" fillId="5" borderId="2" xfId="15" applyNumberFormat="1" applyFont="1" applyFill="1" applyBorder="1" applyAlignment="1">
      <alignment horizontal="center"/>
    </xf>
    <xf numFmtId="166" fontId="17" fillId="5" borderId="29" xfId="15" applyNumberFormat="1" applyFont="1" applyFill="1" applyBorder="1" applyAlignment="1">
      <alignment horizontal="center"/>
    </xf>
    <xf numFmtId="166" fontId="17" fillId="5" borderId="30" xfId="15" applyNumberFormat="1" applyFont="1" applyFill="1" applyBorder="1" applyAlignment="1">
      <alignment horizontal="center"/>
    </xf>
    <xf numFmtId="166" fontId="17" fillId="5" borderId="31" xfId="15" applyNumberFormat="1" applyFont="1" applyFill="1" applyBorder="1" applyAlignment="1">
      <alignment horizontal="center"/>
    </xf>
    <xf numFmtId="166" fontId="17" fillId="5" borderId="3" xfId="15" applyNumberFormat="1" applyFont="1" applyFill="1" applyBorder="1" applyAlignment="1">
      <alignment horizontal="center"/>
    </xf>
    <xf numFmtId="166" fontId="17" fillId="5" borderId="4" xfId="15" applyNumberFormat="1" applyFont="1" applyFill="1" applyBorder="1" applyAlignment="1">
      <alignment horizontal="center"/>
    </xf>
    <xf numFmtId="0" fontId="12" fillId="6" borderId="35" xfId="0" applyFont="1" applyFill="1" applyBorder="1" applyAlignment="1">
      <alignment horizontal="center"/>
    </xf>
    <xf numFmtId="0" fontId="13" fillId="6" borderId="47" xfId="0" applyFont="1" applyFill="1" applyBorder="1" applyAlignment="1">
      <alignment horizontal="center"/>
    </xf>
    <xf numFmtId="0" fontId="0" fillId="6" borderId="36" xfId="0" applyFill="1" applyBorder="1" applyAlignment="1">
      <alignment horizontal="center"/>
    </xf>
    <xf numFmtId="0" fontId="3" fillId="6" borderId="42" xfId="0" applyFont="1" applyFill="1" applyBorder="1" applyAlignment="1">
      <alignment horizontal="center"/>
    </xf>
    <xf numFmtId="0" fontId="13" fillId="6" borderId="46" xfId="0" applyFont="1" applyFill="1" applyBorder="1" applyAlignment="1">
      <alignment horizontal="center"/>
    </xf>
    <xf numFmtId="10" fontId="0" fillId="6" borderId="48" xfId="15" applyNumberFormat="1" applyFont="1" applyFill="1" applyBorder="1" applyAlignment="1">
      <alignment horizontal="center"/>
    </xf>
    <xf numFmtId="10" fontId="0" fillId="6" borderId="7" xfId="15" applyNumberFormat="1" applyFont="1" applyFill="1" applyBorder="1" applyAlignment="1">
      <alignment horizontal="center"/>
    </xf>
    <xf numFmtId="166" fontId="0" fillId="6" borderId="11" xfId="15" applyNumberFormat="1" applyFont="1" applyFill="1" applyBorder="1" applyAlignment="1">
      <alignment horizontal="center"/>
    </xf>
    <xf numFmtId="166" fontId="0" fillId="6" borderId="13" xfId="15" applyNumberFormat="1" applyFont="1" applyFill="1" applyBorder="1" applyAlignment="1">
      <alignment horizontal="center"/>
    </xf>
    <xf numFmtId="166" fontId="0" fillId="6" borderId="49" xfId="15" applyNumberFormat="1" applyFont="1" applyFill="1" applyBorder="1" applyAlignment="1">
      <alignment horizontal="center"/>
    </xf>
    <xf numFmtId="10" fontId="0" fillId="6" borderId="10" xfId="15" applyNumberFormat="1" applyFont="1" applyFill="1" applyBorder="1" applyAlignment="1">
      <alignment horizontal="center"/>
    </xf>
    <xf numFmtId="166" fontId="0" fillId="6" borderId="50" xfId="15" applyNumberFormat="1" applyFont="1" applyFill="1" applyBorder="1" applyAlignment="1">
      <alignment horizontal="center"/>
    </xf>
    <xf numFmtId="166" fontId="0" fillId="6" borderId="7" xfId="15" applyNumberFormat="1" applyFont="1" applyFill="1" applyBorder="1" applyAlignment="1">
      <alignment horizontal="center"/>
    </xf>
    <xf numFmtId="10" fontId="0" fillId="6" borderId="51" xfId="15" applyNumberFormat="1" applyFont="1" applyFill="1" applyBorder="1" applyAlignment="1">
      <alignment horizontal="center"/>
    </xf>
    <xf numFmtId="43" fontId="0" fillId="6" borderId="50" xfId="15" applyNumberFormat="1" applyFont="1" applyFill="1" applyBorder="1" applyAlignment="1">
      <alignment horizontal="center"/>
    </xf>
    <xf numFmtId="0" fontId="3" fillId="8" borderId="35" xfId="0" applyFont="1" applyFill="1" applyBorder="1" applyAlignment="1">
      <alignment/>
    </xf>
    <xf numFmtId="0" fontId="3" fillId="8" borderId="52" xfId="0" applyFont="1" applyFill="1" applyBorder="1" applyAlignment="1">
      <alignment/>
    </xf>
    <xf numFmtId="0" fontId="3" fillId="8" borderId="35" xfId="0" applyFont="1" applyFill="1" applyBorder="1" applyAlignment="1">
      <alignment horizontal="center"/>
    </xf>
    <xf numFmtId="0" fontId="12" fillId="8" borderId="35" xfId="0" applyFont="1" applyFill="1" applyBorder="1" applyAlignment="1">
      <alignment horizontal="center"/>
    </xf>
    <xf numFmtId="0" fontId="13" fillId="8" borderId="47" xfId="0" applyFont="1" applyFill="1" applyBorder="1" applyAlignment="1">
      <alignment horizontal="center"/>
    </xf>
    <xf numFmtId="0" fontId="3" fillId="8" borderId="36" xfId="0" applyFont="1" applyFill="1" applyBorder="1" applyAlignment="1">
      <alignment/>
    </xf>
    <xf numFmtId="0" fontId="3" fillId="8" borderId="45" xfId="0" applyFont="1" applyFill="1" applyBorder="1" applyAlignment="1">
      <alignment/>
    </xf>
    <xf numFmtId="0" fontId="0" fillId="8" borderId="36" xfId="0" applyFill="1" applyBorder="1" applyAlignment="1">
      <alignment horizontal="center"/>
    </xf>
    <xf numFmtId="0" fontId="3" fillId="8" borderId="53" xfId="0" applyFont="1" applyFill="1" applyBorder="1" applyAlignment="1">
      <alignment horizontal="center"/>
    </xf>
    <xf numFmtId="0" fontId="13" fillId="8" borderId="46" xfId="0" applyFont="1" applyFill="1" applyBorder="1" applyAlignment="1">
      <alignment horizontal="center"/>
    </xf>
    <xf numFmtId="10" fontId="0" fillId="8" borderId="10" xfId="15" applyNumberFormat="1" applyFont="1" applyFill="1" applyBorder="1" applyAlignment="1">
      <alignment horizontal="center"/>
    </xf>
    <xf numFmtId="166" fontId="0" fillId="8" borderId="11" xfId="15" applyNumberFormat="1" applyFont="1" applyFill="1" applyBorder="1" applyAlignment="1">
      <alignment horizontal="center"/>
    </xf>
    <xf numFmtId="166" fontId="0" fillId="8" borderId="12" xfId="15" applyNumberFormat="1" applyFont="1" applyFill="1" applyBorder="1" applyAlignment="1">
      <alignment horizontal="center"/>
    </xf>
    <xf numFmtId="166" fontId="0" fillId="8" borderId="54" xfId="15" applyNumberFormat="1" applyFont="1" applyFill="1" applyBorder="1" applyAlignment="1">
      <alignment horizontal="center"/>
    </xf>
    <xf numFmtId="10" fontId="0" fillId="8" borderId="13" xfId="15" applyNumberFormat="1" applyFont="1" applyFill="1" applyBorder="1" applyAlignment="1">
      <alignment horizontal="center"/>
    </xf>
    <xf numFmtId="0" fontId="0" fillId="8" borderId="0" xfId="0" applyFill="1" applyAlignment="1">
      <alignment/>
    </xf>
    <xf numFmtId="10" fontId="0" fillId="8" borderId="8" xfId="15" applyNumberFormat="1" applyFont="1" applyFill="1" applyBorder="1" applyAlignment="1">
      <alignment horizontal="center"/>
    </xf>
    <xf numFmtId="166" fontId="0" fillId="8" borderId="50" xfId="15" applyNumberFormat="1" applyFont="1" applyFill="1" applyBorder="1" applyAlignment="1">
      <alignment horizontal="center"/>
    </xf>
    <xf numFmtId="0" fontId="3" fillId="4" borderId="35" xfId="0" applyFont="1" applyFill="1" applyBorder="1" applyAlignment="1">
      <alignment/>
    </xf>
    <xf numFmtId="0" fontId="3" fillId="4" borderId="52" xfId="0" applyFont="1" applyFill="1" applyBorder="1" applyAlignment="1">
      <alignment/>
    </xf>
    <xf numFmtId="0" fontId="3" fillId="4" borderId="35" xfId="0" applyFont="1" applyFill="1" applyBorder="1" applyAlignment="1">
      <alignment horizontal="center"/>
    </xf>
    <xf numFmtId="0" fontId="12" fillId="4" borderId="52" xfId="0" applyFont="1" applyFill="1" applyBorder="1" applyAlignment="1">
      <alignment horizontal="center"/>
    </xf>
    <xf numFmtId="0" fontId="13" fillId="4" borderId="47" xfId="0" applyFont="1" applyFill="1" applyBorder="1" applyAlignment="1">
      <alignment horizontal="center"/>
    </xf>
    <xf numFmtId="0" fontId="3" fillId="4" borderId="36" xfId="0" applyFont="1" applyFill="1" applyBorder="1" applyAlignment="1">
      <alignment/>
    </xf>
    <xf numFmtId="0" fontId="3" fillId="4" borderId="45" xfId="0" applyFont="1" applyFill="1" applyBorder="1" applyAlignment="1">
      <alignment/>
    </xf>
    <xf numFmtId="0" fontId="0" fillId="4" borderId="36" xfId="0" applyFill="1" applyBorder="1" applyAlignment="1">
      <alignment horizontal="center"/>
    </xf>
    <xf numFmtId="0" fontId="3" fillId="4" borderId="55" xfId="0" applyFont="1" applyFill="1" applyBorder="1" applyAlignment="1">
      <alignment horizontal="center"/>
    </xf>
    <xf numFmtId="0" fontId="13" fillId="4" borderId="56" xfId="0" applyFont="1" applyFill="1" applyBorder="1" applyAlignment="1">
      <alignment horizontal="center"/>
    </xf>
    <xf numFmtId="0" fontId="0" fillId="4" borderId="34" xfId="0" applyFill="1" applyBorder="1" applyAlignment="1">
      <alignment/>
    </xf>
    <xf numFmtId="164" fontId="7" fillId="2" borderId="9" xfId="0" applyNumberFormat="1" applyFont="1" applyFill="1" applyBorder="1" applyAlignment="1" applyProtection="1">
      <alignment horizontal="center"/>
      <protection locked="0"/>
    </xf>
    <xf numFmtId="164" fontId="7" fillId="2" borderId="57" xfId="0" applyNumberFormat="1" applyFont="1" applyFill="1" applyBorder="1" applyAlignment="1" applyProtection="1">
      <alignment horizontal="center"/>
      <protection locked="0"/>
    </xf>
    <xf numFmtId="180" fontId="20" fillId="2" borderId="58" xfId="0" applyNumberFormat="1" applyFont="1" applyFill="1" applyBorder="1" applyAlignment="1" applyProtection="1">
      <alignment horizontal="right"/>
      <protection locked="0"/>
    </xf>
    <xf numFmtId="0" fontId="17" fillId="3" borderId="53" xfId="0" applyFont="1" applyFill="1" applyBorder="1" applyAlignment="1">
      <alignment/>
    </xf>
    <xf numFmtId="43" fontId="17" fillId="5" borderId="44" xfId="15" applyNumberFormat="1" applyFont="1" applyFill="1" applyBorder="1" applyAlignment="1">
      <alignment horizontal="center"/>
    </xf>
    <xf numFmtId="0" fontId="3" fillId="6" borderId="30" xfId="0" applyFont="1" applyFill="1" applyBorder="1" applyAlignment="1">
      <alignment horizontal="center"/>
    </xf>
    <xf numFmtId="0" fontId="3" fillId="8" borderId="30"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3" fillId="7" borderId="0" xfId="0" applyFont="1" applyFill="1" applyBorder="1" applyAlignment="1" applyProtection="1">
      <alignment horizontal="left"/>
      <protection/>
    </xf>
    <xf numFmtId="10" fontId="7" fillId="7" borderId="0" xfId="0" applyNumberFormat="1" applyFont="1" applyFill="1" applyBorder="1" applyAlignment="1" applyProtection="1">
      <alignment/>
      <protection/>
    </xf>
    <xf numFmtId="10" fontId="7" fillId="7" borderId="0" xfId="0" applyNumberFormat="1" applyFont="1" applyFill="1" applyBorder="1" applyAlignment="1" applyProtection="1">
      <alignment horizontal="center"/>
      <protection/>
    </xf>
    <xf numFmtId="0" fontId="45" fillId="2" borderId="59" xfId="0" applyFont="1" applyFill="1" applyBorder="1" applyAlignment="1" applyProtection="1">
      <alignment horizontal="left"/>
      <protection/>
    </xf>
    <xf numFmtId="0" fontId="45" fillId="2" borderId="60" xfId="0" applyFont="1" applyFill="1" applyBorder="1" applyAlignment="1" applyProtection="1">
      <alignment horizontal="left"/>
      <protection/>
    </xf>
    <xf numFmtId="0" fontId="8" fillId="2" borderId="61" xfId="0" applyFont="1" applyFill="1" applyBorder="1" applyAlignment="1" applyProtection="1">
      <alignment horizontal="left"/>
      <protection locked="0"/>
    </xf>
    <xf numFmtId="0" fontId="8" fillId="2" borderId="62" xfId="0" applyFont="1" applyFill="1" applyBorder="1" applyAlignment="1" applyProtection="1">
      <alignment horizontal="left"/>
      <protection locked="0"/>
    </xf>
    <xf numFmtId="0" fontId="8" fillId="2" borderId="63" xfId="0" applyFont="1" applyFill="1" applyBorder="1" applyAlignment="1" applyProtection="1">
      <alignment horizontal="left"/>
      <protection locked="0"/>
    </xf>
    <xf numFmtId="164" fontId="7" fillId="7" borderId="35" xfId="0" applyNumberFormat="1" applyFont="1" applyFill="1" applyBorder="1" applyAlignment="1" applyProtection="1">
      <alignment horizontal="center"/>
      <protection/>
    </xf>
    <xf numFmtId="164" fontId="7" fillId="2" borderId="64" xfId="0" applyNumberFormat="1" applyFont="1" applyFill="1" applyBorder="1" applyAlignment="1" applyProtection="1">
      <alignment horizontal="center"/>
      <protection locked="0"/>
    </xf>
    <xf numFmtId="164" fontId="7" fillId="2" borderId="65" xfId="0" applyNumberFormat="1" applyFont="1" applyFill="1" applyBorder="1" applyAlignment="1" applyProtection="1">
      <alignment horizontal="center"/>
      <protection locked="0"/>
    </xf>
    <xf numFmtId="164" fontId="0" fillId="7" borderId="0" xfId="0" applyNumberFormat="1" applyFont="1" applyFill="1" applyBorder="1" applyAlignment="1" applyProtection="1">
      <alignment horizontal="left"/>
      <protection/>
    </xf>
    <xf numFmtId="0" fontId="8" fillId="7" borderId="0" xfId="0" applyFont="1" applyFill="1" applyBorder="1" applyAlignment="1" applyProtection="1">
      <alignment horizontal="center"/>
      <protection/>
    </xf>
    <xf numFmtId="0" fontId="8" fillId="7" borderId="0" xfId="0" applyFont="1" applyFill="1" applyBorder="1" applyAlignment="1">
      <alignment horizontal="right"/>
    </xf>
    <xf numFmtId="0" fontId="8" fillId="7" borderId="0" xfId="0" applyFont="1" applyFill="1" applyBorder="1" applyAlignment="1" applyProtection="1">
      <alignment/>
      <protection/>
    </xf>
    <xf numFmtId="0" fontId="8" fillId="7" borderId="0" xfId="0" applyFont="1" applyFill="1" applyBorder="1" applyAlignment="1" applyProtection="1">
      <alignment horizontal="left"/>
      <protection/>
    </xf>
    <xf numFmtId="164" fontId="8" fillId="7" borderId="0" xfId="0" applyNumberFormat="1" applyFont="1" applyFill="1" applyBorder="1" applyAlignment="1" applyProtection="1">
      <alignment horizontal="left"/>
      <protection/>
    </xf>
    <xf numFmtId="0" fontId="16" fillId="2" borderId="66" xfId="0" applyFont="1" applyFill="1" applyBorder="1" applyAlignment="1" applyProtection="1">
      <alignment horizontal="center"/>
      <protection/>
    </xf>
    <xf numFmtId="0" fontId="7" fillId="2" borderId="67" xfId="0" applyFont="1" applyFill="1" applyBorder="1" applyAlignment="1" applyProtection="1">
      <alignment horizontal="center"/>
      <protection locked="0"/>
    </xf>
    <xf numFmtId="0" fontId="46" fillId="2" borderId="3" xfId="0" applyFont="1" applyFill="1" applyBorder="1" applyAlignment="1" applyProtection="1">
      <alignment horizontal="center"/>
      <protection/>
    </xf>
    <xf numFmtId="0" fontId="7" fillId="2" borderId="1" xfId="0" applyFont="1" applyFill="1" applyBorder="1" applyAlignment="1" applyProtection="1">
      <alignment horizontal="center"/>
      <protection locked="0"/>
    </xf>
    <xf numFmtId="0" fontId="7" fillId="2" borderId="2" xfId="0" applyFont="1" applyFill="1" applyBorder="1" applyAlignment="1" applyProtection="1">
      <alignment horizontal="center"/>
      <protection locked="0"/>
    </xf>
    <xf numFmtId="0" fontId="9" fillId="7" borderId="0" xfId="0" applyFont="1" applyFill="1" applyBorder="1" applyAlignment="1" applyProtection="1">
      <alignment horizontal="left"/>
      <protection/>
    </xf>
    <xf numFmtId="0" fontId="7" fillId="7" borderId="0" xfId="0" applyNumberFormat="1" applyFont="1" applyFill="1" applyBorder="1" applyAlignment="1" applyProtection="1">
      <alignment horizontal="left"/>
      <protection/>
    </xf>
    <xf numFmtId="182" fontId="8" fillId="7" borderId="0" xfId="0" applyNumberFormat="1" applyFont="1" applyFill="1" applyBorder="1" applyAlignment="1" applyProtection="1">
      <alignment horizontal="center"/>
      <protection/>
    </xf>
    <xf numFmtId="182" fontId="0" fillId="7" borderId="0" xfId="0" applyNumberFormat="1" applyFont="1" applyFill="1" applyBorder="1" applyAlignment="1" applyProtection="1">
      <alignment horizontal="center"/>
      <protection/>
    </xf>
    <xf numFmtId="182" fontId="0" fillId="7" borderId="0" xfId="0" applyNumberFormat="1" applyFont="1" applyFill="1" applyBorder="1" applyAlignment="1" applyProtection="1">
      <alignment horizontal="right"/>
      <protection/>
    </xf>
    <xf numFmtId="10" fontId="0" fillId="7" borderId="0" xfId="0" applyNumberFormat="1" applyFont="1" applyFill="1" applyBorder="1" applyAlignment="1" applyProtection="1">
      <alignment horizontal="left"/>
      <protection/>
    </xf>
    <xf numFmtId="0" fontId="8" fillId="7" borderId="68" xfId="0" applyFont="1" applyFill="1" applyBorder="1" applyAlignment="1" applyProtection="1">
      <alignment horizontal="left"/>
      <protection/>
    </xf>
    <xf numFmtId="0" fontId="0" fillId="7" borderId="0" xfId="0" applyFill="1" applyBorder="1" applyAlignment="1" applyProtection="1">
      <alignment/>
      <protection locked="0"/>
    </xf>
    <xf numFmtId="0" fontId="46" fillId="2" borderId="3" xfId="0" applyFont="1" applyFill="1" applyBorder="1" applyAlignment="1" applyProtection="1">
      <alignment horizontal="center"/>
      <protection locked="0"/>
    </xf>
    <xf numFmtId="0" fontId="16" fillId="2" borderId="66" xfId="0" applyFont="1" applyFill="1" applyBorder="1" applyAlignment="1" applyProtection="1">
      <alignment horizontal="center"/>
      <protection locked="0"/>
    </xf>
    <xf numFmtId="0" fontId="8" fillId="7" borderId="69" xfId="0" applyFont="1" applyFill="1" applyBorder="1" applyAlignment="1" applyProtection="1">
      <alignment horizontal="left"/>
      <protection/>
    </xf>
    <xf numFmtId="164" fontId="7" fillId="7" borderId="0" xfId="0" applyNumberFormat="1" applyFont="1" applyFill="1" applyBorder="1" applyAlignment="1" applyProtection="1">
      <alignment horizontal="center"/>
      <protection/>
    </xf>
    <xf numFmtId="0" fontId="6" fillId="7" borderId="0" xfId="0" applyNumberFormat="1" applyFont="1" applyFill="1" applyBorder="1" applyAlignment="1" applyProtection="1">
      <alignment horizontal="left"/>
      <protection/>
    </xf>
    <xf numFmtId="0" fontId="0" fillId="7" borderId="0" xfId="0" applyFill="1" applyAlignment="1" applyProtection="1">
      <alignment/>
      <protection/>
    </xf>
    <xf numFmtId="0" fontId="9" fillId="7" borderId="0" xfId="0" applyFont="1" applyFill="1" applyBorder="1" applyAlignment="1" applyProtection="1">
      <alignment/>
      <protection/>
    </xf>
    <xf numFmtId="0" fontId="18" fillId="7" borderId="0" xfId="0" applyFont="1" applyFill="1" applyBorder="1" applyAlignment="1" applyProtection="1">
      <alignment horizontal="center"/>
      <protection/>
    </xf>
    <xf numFmtId="0" fontId="19" fillId="7" borderId="0" xfId="0" applyFont="1" applyFill="1" applyBorder="1" applyAlignment="1" applyProtection="1">
      <alignment/>
      <protection locked="0"/>
    </xf>
    <xf numFmtId="0" fontId="8" fillId="7" borderId="0" xfId="0" applyFont="1" applyFill="1" applyAlignment="1" applyProtection="1">
      <alignment/>
      <protection locked="0"/>
    </xf>
    <xf numFmtId="0" fontId="15" fillId="7" borderId="0" xfId="0" applyFont="1" applyFill="1" applyBorder="1" applyAlignment="1" applyProtection="1">
      <alignment/>
      <protection locked="0"/>
    </xf>
    <xf numFmtId="0" fontId="0" fillId="7" borderId="0" xfId="0" applyFill="1" applyAlignment="1" applyProtection="1">
      <alignment/>
      <protection locked="0"/>
    </xf>
    <xf numFmtId="0" fontId="18" fillId="7" borderId="0" xfId="0" applyFont="1" applyFill="1" applyAlignment="1" applyProtection="1">
      <alignment horizontal="center"/>
      <protection/>
    </xf>
    <xf numFmtId="0" fontId="9" fillId="7" borderId="0" xfId="0" applyFont="1" applyFill="1" applyAlignment="1" applyProtection="1">
      <alignment horizontal="center"/>
      <protection/>
    </xf>
    <xf numFmtId="0" fontId="21" fillId="7" borderId="0" xfId="0" applyFont="1" applyFill="1" applyBorder="1" applyAlignment="1" applyProtection="1">
      <alignment/>
      <protection locked="0"/>
    </xf>
    <xf numFmtId="180" fontId="20" fillId="7" borderId="0" xfId="0" applyNumberFormat="1" applyFont="1" applyFill="1" applyBorder="1" applyAlignment="1" applyProtection="1">
      <alignment horizontal="right"/>
      <protection/>
    </xf>
    <xf numFmtId="0" fontId="8" fillId="7" borderId="0" xfId="0" applyFont="1" applyFill="1" applyBorder="1" applyAlignment="1" applyProtection="1">
      <alignment/>
      <protection locked="0"/>
    </xf>
    <xf numFmtId="0" fontId="0" fillId="7" borderId="0" xfId="0" applyFill="1" applyAlignment="1" applyProtection="1">
      <alignment/>
      <protection locked="0"/>
    </xf>
    <xf numFmtId="0" fontId="3" fillId="7" borderId="0" xfId="0" applyFont="1" applyFill="1" applyBorder="1" applyAlignment="1" applyProtection="1">
      <alignment/>
      <protection/>
    </xf>
    <xf numFmtId="0" fontId="0" fillId="7" borderId="0" xfId="0" applyFill="1" applyBorder="1" applyAlignment="1">
      <alignment/>
    </xf>
    <xf numFmtId="164" fontId="7" fillId="2" borderId="29" xfId="0" applyNumberFormat="1" applyFont="1" applyFill="1" applyBorder="1" applyAlignment="1" applyProtection="1">
      <alignment horizontal="center"/>
      <protection locked="0"/>
    </xf>
    <xf numFmtId="164" fontId="7" fillId="2" borderId="31" xfId="0" applyNumberFormat="1" applyFont="1" applyFill="1" applyBorder="1" applyAlignment="1" applyProtection="1">
      <alignment horizontal="center"/>
      <protection locked="0"/>
    </xf>
    <xf numFmtId="0" fontId="8" fillId="7" borderId="41" xfId="0" applyFont="1" applyFill="1" applyBorder="1" applyAlignment="1" applyProtection="1">
      <alignment horizontal="left"/>
      <protection/>
    </xf>
    <xf numFmtId="0" fontId="8" fillId="7" borderId="6" xfId="0" applyFont="1" applyFill="1" applyBorder="1" applyAlignment="1" applyProtection="1">
      <alignment horizontal="left"/>
      <protection/>
    </xf>
    <xf numFmtId="164" fontId="48" fillId="7" borderId="35" xfId="0" applyNumberFormat="1" applyFont="1" applyFill="1" applyBorder="1" applyAlignment="1" applyProtection="1">
      <alignment horizontal="center"/>
      <protection/>
    </xf>
    <xf numFmtId="0" fontId="49" fillId="7" borderId="0" xfId="0" applyFont="1" applyFill="1" applyAlignment="1">
      <alignment/>
    </xf>
    <xf numFmtId="0" fontId="8" fillId="7" borderId="0" xfId="0" applyFont="1" applyFill="1" applyBorder="1" applyAlignment="1" applyProtection="1">
      <alignment horizontal="right"/>
      <protection/>
    </xf>
    <xf numFmtId="164" fontId="7" fillId="5" borderId="70" xfId="0" applyNumberFormat="1" applyFont="1" applyFill="1" applyBorder="1" applyAlignment="1" applyProtection="1">
      <alignment horizontal="center"/>
      <protection/>
    </xf>
    <xf numFmtId="164" fontId="7" fillId="5" borderId="71" xfId="0" applyNumberFormat="1" applyFont="1" applyFill="1" applyBorder="1" applyAlignment="1" applyProtection="1">
      <alignment horizontal="center"/>
      <protection/>
    </xf>
    <xf numFmtId="0" fontId="10" fillId="2" borderId="0"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8" fillId="2" borderId="72" xfId="0" applyFont="1" applyFill="1" applyBorder="1" applyAlignment="1" applyProtection="1">
      <alignment horizontal="left"/>
      <protection locked="0"/>
    </xf>
    <xf numFmtId="0" fontId="45" fillId="2" borderId="73" xfId="0" applyFont="1" applyFill="1" applyBorder="1" applyAlignment="1" applyProtection="1">
      <alignment horizontal="left"/>
      <protection/>
    </xf>
    <xf numFmtId="0" fontId="8" fillId="7" borderId="37" xfId="0" applyFont="1" applyFill="1" applyBorder="1" applyAlignment="1" applyProtection="1">
      <alignment horizontal="left"/>
      <protection/>
    </xf>
    <xf numFmtId="0" fontId="8" fillId="7" borderId="38" xfId="0" applyFont="1" applyFill="1" applyBorder="1" applyAlignment="1" applyProtection="1">
      <alignment horizontal="left"/>
      <protection/>
    </xf>
    <xf numFmtId="0" fontId="47" fillId="7" borderId="74" xfId="0" applyFont="1" applyFill="1" applyBorder="1" applyAlignment="1" applyProtection="1">
      <alignment/>
      <protection/>
    </xf>
    <xf numFmtId="0" fontId="0" fillId="7" borderId="74" xfId="0" applyFill="1" applyBorder="1" applyAlignment="1" applyProtection="1">
      <alignment/>
      <protection/>
    </xf>
    <xf numFmtId="0" fontId="9" fillId="7" borderId="74" xfId="0" applyFont="1" applyFill="1" applyBorder="1" applyAlignment="1" applyProtection="1">
      <alignment horizontal="left"/>
      <protection/>
    </xf>
    <xf numFmtId="0" fontId="8" fillId="7" borderId="74" xfId="0" applyFont="1" applyFill="1" applyBorder="1" applyAlignment="1" applyProtection="1">
      <alignment horizontal="left"/>
      <protection/>
    </xf>
    <xf numFmtId="0" fontId="0" fillId="7" borderId="75" xfId="0" applyFill="1" applyBorder="1" applyAlignment="1" applyProtection="1">
      <alignment/>
      <protection/>
    </xf>
    <xf numFmtId="164" fontId="7" fillId="2" borderId="76" xfId="0" applyNumberFormat="1" applyFont="1" applyFill="1" applyBorder="1" applyAlignment="1" applyProtection="1">
      <alignment horizontal="center"/>
      <protection locked="0"/>
    </xf>
    <xf numFmtId="164" fontId="7" fillId="2" borderId="77" xfId="0" applyNumberFormat="1" applyFont="1" applyFill="1" applyBorder="1" applyAlignment="1" applyProtection="1">
      <alignment horizontal="center"/>
      <protection locked="0"/>
    </xf>
    <xf numFmtId="164" fontId="7" fillId="2" borderId="78" xfId="0" applyNumberFormat="1" applyFont="1" applyFill="1" applyBorder="1" applyAlignment="1" applyProtection="1">
      <alignment horizontal="center"/>
      <protection locked="0"/>
    </xf>
    <xf numFmtId="164" fontId="7" fillId="2" borderId="79" xfId="0" applyNumberFormat="1" applyFont="1" applyFill="1" applyBorder="1" applyAlignment="1" applyProtection="1">
      <alignment horizontal="center"/>
      <protection locked="0"/>
    </xf>
    <xf numFmtId="164" fontId="7" fillId="5" borderId="80" xfId="0" applyNumberFormat="1" applyFont="1" applyFill="1" applyBorder="1" applyAlignment="1" applyProtection="1">
      <alignment horizontal="center"/>
      <protection locked="0"/>
    </xf>
    <xf numFmtId="164" fontId="7" fillId="5" borderId="31" xfId="0" applyNumberFormat="1" applyFont="1" applyFill="1" applyBorder="1" applyAlignment="1" applyProtection="1">
      <alignment horizontal="center"/>
      <protection locked="0"/>
    </xf>
    <xf numFmtId="164" fontId="7" fillId="5" borderId="29" xfId="0" applyNumberFormat="1" applyFont="1" applyFill="1" applyBorder="1" applyAlignment="1" applyProtection="1">
      <alignment horizontal="center"/>
      <protection locked="0"/>
    </xf>
    <xf numFmtId="164" fontId="7" fillId="5" borderId="1" xfId="0" applyNumberFormat="1" applyFont="1" applyFill="1" applyBorder="1" applyAlignment="1" applyProtection="1">
      <alignment horizontal="center"/>
      <protection locked="0"/>
    </xf>
    <xf numFmtId="164" fontId="7" fillId="5" borderId="81" xfId="0" applyNumberFormat="1" applyFont="1" applyFill="1" applyBorder="1" applyAlignment="1" applyProtection="1">
      <alignment horizontal="center"/>
      <protection locked="0"/>
    </xf>
    <xf numFmtId="164" fontId="7" fillId="5" borderId="30" xfId="0" applyNumberFormat="1" applyFont="1" applyFill="1" applyBorder="1" applyAlignment="1" applyProtection="1">
      <alignment horizontal="center"/>
      <protection locked="0"/>
    </xf>
    <xf numFmtId="164" fontId="7" fillId="5" borderId="1" xfId="0" applyNumberFormat="1" applyFont="1" applyFill="1" applyBorder="1" applyAlignment="1" applyProtection="1">
      <alignment horizontal="center"/>
      <protection/>
    </xf>
    <xf numFmtId="164" fontId="7" fillId="5" borderId="81" xfId="0" applyNumberFormat="1" applyFont="1" applyFill="1" applyBorder="1" applyAlignment="1" applyProtection="1">
      <alignment horizontal="center"/>
      <protection/>
    </xf>
    <xf numFmtId="164" fontId="7" fillId="5" borderId="82" xfId="0" applyNumberFormat="1" applyFont="1" applyFill="1" applyBorder="1" applyAlignment="1" applyProtection="1">
      <alignment horizontal="center"/>
      <protection locked="0"/>
    </xf>
    <xf numFmtId="0" fontId="21" fillId="7" borderId="0" xfId="0" applyFont="1" applyFill="1" applyBorder="1" applyAlignment="1" applyProtection="1">
      <alignment/>
      <protection/>
    </xf>
    <xf numFmtId="0" fontId="22" fillId="7" borderId="83" xfId="0" applyFont="1" applyFill="1" applyBorder="1" applyAlignment="1" applyProtection="1">
      <alignment/>
      <protection/>
    </xf>
    <xf numFmtId="0" fontId="22" fillId="7" borderId="84" xfId="0" applyFont="1" applyFill="1" applyBorder="1" applyAlignment="1" applyProtection="1">
      <alignment/>
      <protection/>
    </xf>
    <xf numFmtId="0" fontId="0" fillId="7" borderId="83" xfId="0" applyFill="1" applyBorder="1" applyAlignment="1" applyProtection="1">
      <alignment/>
      <protection/>
    </xf>
    <xf numFmtId="0" fontId="0" fillId="7" borderId="85" xfId="0" applyFill="1" applyBorder="1" applyAlignment="1" applyProtection="1">
      <alignment/>
      <protection/>
    </xf>
    <xf numFmtId="0" fontId="22" fillId="7" borderId="86" xfId="0" applyFont="1" applyFill="1" applyBorder="1" applyAlignment="1" applyProtection="1">
      <alignment/>
      <protection/>
    </xf>
    <xf numFmtId="0" fontId="22" fillId="7" borderId="0" xfId="0" applyFont="1" applyFill="1" applyBorder="1" applyAlignment="1" applyProtection="1">
      <alignment/>
      <protection/>
    </xf>
    <xf numFmtId="0" fontId="0" fillId="7" borderId="86" xfId="0" applyFill="1" applyBorder="1" applyAlignment="1" applyProtection="1">
      <alignment/>
      <protection/>
    </xf>
    <xf numFmtId="0" fontId="0" fillId="7" borderId="87" xfId="0" applyFill="1" applyBorder="1" applyAlignment="1" applyProtection="1">
      <alignment/>
      <protection/>
    </xf>
    <xf numFmtId="0" fontId="22" fillId="7" borderId="0" xfId="0" applyFont="1" applyFill="1" applyBorder="1" applyAlignment="1" applyProtection="1">
      <alignment/>
      <protection/>
    </xf>
    <xf numFmtId="0" fontId="22" fillId="7" borderId="88" xfId="0" applyFont="1" applyFill="1" applyBorder="1" applyAlignment="1" applyProtection="1">
      <alignment/>
      <protection/>
    </xf>
    <xf numFmtId="0" fontId="22" fillId="7" borderId="89" xfId="0" applyFont="1" applyFill="1" applyBorder="1" applyAlignment="1" applyProtection="1">
      <alignment/>
      <protection/>
    </xf>
    <xf numFmtId="0" fontId="8" fillId="7" borderId="0" xfId="0" applyFont="1" applyFill="1" applyAlignment="1" applyProtection="1">
      <alignment/>
      <protection/>
    </xf>
    <xf numFmtId="0" fontId="0" fillId="7" borderId="88" xfId="0" applyFill="1" applyBorder="1" applyAlignment="1" applyProtection="1">
      <alignment/>
      <protection/>
    </xf>
    <xf numFmtId="0" fontId="0" fillId="7" borderId="90" xfId="0" applyFill="1" applyBorder="1" applyAlignment="1" applyProtection="1">
      <alignment/>
      <protection/>
    </xf>
    <xf numFmtId="0" fontId="47" fillId="7" borderId="74" xfId="0" applyFont="1" applyFill="1" applyBorder="1" applyAlignment="1" applyProtection="1">
      <alignment wrapText="1"/>
      <protection/>
    </xf>
    <xf numFmtId="164" fontId="48" fillId="7" borderId="0" xfId="0" applyNumberFormat="1" applyFont="1" applyFill="1" applyBorder="1" applyAlignment="1" applyProtection="1">
      <alignment horizontal="center"/>
      <protection/>
    </xf>
    <xf numFmtId="164" fontId="7" fillId="5" borderId="91" xfId="0" applyNumberFormat="1" applyFont="1" applyFill="1" applyBorder="1" applyAlignment="1" applyProtection="1">
      <alignment horizontal="center"/>
      <protection locked="0"/>
    </xf>
    <xf numFmtId="164" fontId="7" fillId="5" borderId="38" xfId="0" applyNumberFormat="1" applyFont="1" applyFill="1" applyBorder="1" applyAlignment="1" applyProtection="1">
      <alignment horizontal="center"/>
      <protection locked="0"/>
    </xf>
    <xf numFmtId="164" fontId="7" fillId="5" borderId="6" xfId="0" applyNumberFormat="1" applyFont="1" applyFill="1" applyBorder="1" applyAlignment="1" applyProtection="1">
      <alignment horizontal="center"/>
      <protection locked="0"/>
    </xf>
    <xf numFmtId="164" fontId="7" fillId="5" borderId="92" xfId="0" applyNumberFormat="1" applyFont="1" applyFill="1" applyBorder="1" applyAlignment="1" applyProtection="1">
      <alignment horizontal="center"/>
      <protection locked="0"/>
    </xf>
    <xf numFmtId="164" fontId="7" fillId="5" borderId="37" xfId="0" applyNumberFormat="1" applyFont="1" applyFill="1" applyBorder="1" applyAlignment="1" applyProtection="1">
      <alignment horizontal="center"/>
      <protection locked="0"/>
    </xf>
    <xf numFmtId="164" fontId="7" fillId="5" borderId="40" xfId="0" applyNumberFormat="1" applyFont="1" applyFill="1" applyBorder="1" applyAlignment="1" applyProtection="1">
      <alignment horizontal="center"/>
      <protection locked="0"/>
    </xf>
    <xf numFmtId="164" fontId="7" fillId="5" borderId="6" xfId="0" applyNumberFormat="1" applyFont="1" applyFill="1" applyBorder="1" applyAlignment="1" applyProtection="1">
      <alignment horizontal="center"/>
      <protection/>
    </xf>
    <xf numFmtId="164" fontId="7" fillId="5" borderId="38" xfId="0" applyNumberFormat="1" applyFont="1" applyFill="1" applyBorder="1" applyAlignment="1" applyProtection="1">
      <alignment horizontal="center"/>
      <protection/>
    </xf>
    <xf numFmtId="0" fontId="16" fillId="2" borderId="3" xfId="0" applyFont="1" applyFill="1" applyBorder="1" applyAlignment="1" applyProtection="1">
      <alignment horizontal="center"/>
      <protection/>
    </xf>
    <xf numFmtId="0" fontId="8" fillId="7" borderId="74" xfId="0" applyFont="1" applyFill="1" applyBorder="1" applyAlignment="1">
      <alignment horizontal="left"/>
    </xf>
    <xf numFmtId="0" fontId="19" fillId="7" borderId="0" xfId="0" applyFont="1" applyFill="1" applyBorder="1" applyAlignment="1" applyProtection="1">
      <alignment/>
      <protection/>
    </xf>
    <xf numFmtId="0" fontId="15" fillId="7" borderId="0" xfId="0" applyFont="1" applyFill="1" applyBorder="1" applyAlignment="1" applyProtection="1">
      <alignment/>
      <protection/>
    </xf>
    <xf numFmtId="0" fontId="0" fillId="2" borderId="83" xfId="0" applyFill="1" applyBorder="1" applyAlignment="1" applyProtection="1">
      <alignment/>
      <protection/>
    </xf>
    <xf numFmtId="0" fontId="0" fillId="2" borderId="85" xfId="0" applyFill="1" applyBorder="1" applyAlignment="1" applyProtection="1">
      <alignment/>
      <protection/>
    </xf>
    <xf numFmtId="0" fontId="0" fillId="2" borderId="86" xfId="0" applyFill="1" applyBorder="1" applyAlignment="1" applyProtection="1">
      <alignment/>
      <protection/>
    </xf>
    <xf numFmtId="0" fontId="0" fillId="2" borderId="87" xfId="0" applyFill="1" applyBorder="1" applyAlignment="1" applyProtection="1">
      <alignment/>
      <protection/>
    </xf>
    <xf numFmtId="0" fontId="0" fillId="2" borderId="88" xfId="0" applyFill="1" applyBorder="1" applyAlignment="1" applyProtection="1">
      <alignment/>
      <protection/>
    </xf>
    <xf numFmtId="0" fontId="0" fillId="2" borderId="90" xfId="0" applyFill="1" applyBorder="1" applyAlignment="1" applyProtection="1">
      <alignment/>
      <protection/>
    </xf>
    <xf numFmtId="0" fontId="22" fillId="7" borderId="87" xfId="0" applyFont="1" applyFill="1" applyBorder="1" applyAlignment="1" applyProtection="1">
      <alignment/>
      <protection/>
    </xf>
    <xf numFmtId="0" fontId="22" fillId="7" borderId="87" xfId="0" applyFont="1" applyFill="1" applyBorder="1" applyAlignment="1" applyProtection="1">
      <alignment/>
      <protection/>
    </xf>
    <xf numFmtId="0" fontId="22" fillId="7" borderId="85" xfId="0" applyFont="1" applyFill="1" applyBorder="1" applyAlignment="1" applyProtection="1">
      <alignment/>
      <protection/>
    </xf>
    <xf numFmtId="0" fontId="22" fillId="7" borderId="90" xfId="0" applyFont="1" applyFill="1" applyBorder="1" applyAlignment="1" applyProtection="1">
      <alignment/>
      <protection/>
    </xf>
    <xf numFmtId="0" fontId="23" fillId="7" borderId="0" xfId="0" applyFont="1" applyFill="1" applyBorder="1" applyAlignment="1" applyProtection="1">
      <alignment vertical="center" wrapText="1"/>
      <protection/>
    </xf>
    <xf numFmtId="0" fontId="23" fillId="7" borderId="87" xfId="0" applyFont="1" applyFill="1" applyBorder="1" applyAlignment="1" applyProtection="1">
      <alignment vertical="center" wrapText="1"/>
      <protection/>
    </xf>
    <xf numFmtId="0" fontId="4" fillId="2" borderId="0" xfId="0" applyFont="1" applyFill="1" applyAlignment="1">
      <alignment horizontal="left"/>
    </xf>
    <xf numFmtId="0" fontId="0" fillId="7" borderId="93" xfId="0" applyFont="1" applyFill="1" applyBorder="1" applyAlignment="1">
      <alignment/>
    </xf>
    <xf numFmtId="0" fontId="33" fillId="2" borderId="0" xfId="0" applyFont="1" applyFill="1" applyBorder="1" applyAlignment="1">
      <alignment vertical="top" wrapText="1"/>
    </xf>
    <xf numFmtId="0" fontId="33" fillId="2" borderId="0" xfId="0" applyNumberFormat="1" applyFont="1" applyFill="1" applyBorder="1" applyAlignment="1">
      <alignment horizontal="left" vertical="top" wrapText="1"/>
    </xf>
    <xf numFmtId="0" fontId="0" fillId="2" borderId="26" xfId="0" applyFont="1" applyFill="1" applyBorder="1" applyAlignment="1">
      <alignment vertical="top" wrapText="1"/>
    </xf>
    <xf numFmtId="0" fontId="0" fillId="2" borderId="26" xfId="0" applyFill="1" applyBorder="1" applyAlignment="1">
      <alignment vertical="top" wrapText="1"/>
    </xf>
    <xf numFmtId="0" fontId="36" fillId="2" borderId="0" xfId="0" applyFont="1" applyFill="1" applyBorder="1" applyAlignment="1">
      <alignment vertical="top" wrapText="1"/>
    </xf>
    <xf numFmtId="0" fontId="0" fillId="2" borderId="94" xfId="0" applyFont="1" applyFill="1" applyBorder="1" applyAlignment="1" applyProtection="1">
      <alignment/>
      <protection locked="0"/>
    </xf>
    <xf numFmtId="0" fontId="0" fillId="2" borderId="95" xfId="0" applyFont="1" applyFill="1" applyBorder="1" applyAlignment="1" applyProtection="1">
      <alignment/>
      <protection locked="0"/>
    </xf>
    <xf numFmtId="0" fontId="0" fillId="2" borderId="94" xfId="0" applyFont="1" applyFill="1" applyBorder="1" applyAlignment="1" applyProtection="1">
      <alignment/>
      <protection locked="0"/>
    </xf>
    <xf numFmtId="0" fontId="25" fillId="4" borderId="0" xfId="0" applyFont="1" applyFill="1" applyAlignment="1">
      <alignment horizontal="center"/>
    </xf>
    <xf numFmtId="0" fontId="33" fillId="2" borderId="0" xfId="0" applyFont="1" applyFill="1" applyBorder="1" applyAlignment="1">
      <alignment horizontal="left" vertical="top" wrapText="1"/>
    </xf>
    <xf numFmtId="0" fontId="24" fillId="4" borderId="0" xfId="0" applyFont="1" applyFill="1" applyAlignment="1">
      <alignment horizontal="left" vertical="top" wrapText="1"/>
    </xf>
    <xf numFmtId="0" fontId="23" fillId="7" borderId="96" xfId="0" applyFont="1" applyFill="1" applyBorder="1" applyAlignment="1" applyProtection="1">
      <alignment vertical="center" wrapText="1"/>
      <protection/>
    </xf>
    <xf numFmtId="0" fontId="0" fillId="7" borderId="0" xfId="0" applyFont="1" applyFill="1" applyBorder="1" applyAlignment="1" applyProtection="1">
      <alignment horizontal="left"/>
      <protection/>
    </xf>
    <xf numFmtId="0" fontId="0" fillId="0" borderId="0" xfId="0" applyBorder="1" applyAlignment="1">
      <alignment/>
    </xf>
    <xf numFmtId="0" fontId="0" fillId="7" borderId="0" xfId="0" applyFill="1" applyBorder="1" applyAlignment="1" applyProtection="1">
      <alignment/>
      <protection/>
    </xf>
    <xf numFmtId="0" fontId="6" fillId="7" borderId="0" xfId="0" applyFont="1" applyFill="1" applyBorder="1" applyAlignment="1" applyProtection="1">
      <alignment horizontal="right"/>
      <protection/>
    </xf>
    <xf numFmtId="0" fontId="0" fillId="7" borderId="0" xfId="0" applyFill="1" applyBorder="1" applyAlignment="1" applyProtection="1">
      <alignment horizontal="right"/>
      <protection/>
    </xf>
    <xf numFmtId="0" fontId="0" fillId="0" borderId="0" xfId="0" applyBorder="1" applyAlignment="1" applyProtection="1">
      <alignment/>
      <protection/>
    </xf>
    <xf numFmtId="0" fontId="26" fillId="4" borderId="0" xfId="0" applyFont="1" applyFill="1" applyAlignment="1">
      <alignment horizontal="center"/>
    </xf>
    <xf numFmtId="0" fontId="0" fillId="2" borderId="0" xfId="0" applyFill="1" applyAlignment="1">
      <alignment vertical="top" wrapText="1"/>
    </xf>
    <xf numFmtId="0" fontId="0" fillId="2" borderId="0" xfId="0" applyFont="1" applyFill="1" applyAlignment="1">
      <alignment wrapText="1"/>
    </xf>
    <xf numFmtId="0" fontId="0" fillId="0" borderId="0" xfId="0" applyAlignment="1">
      <alignment wrapText="1"/>
    </xf>
    <xf numFmtId="0" fontId="3" fillId="2" borderId="0" xfId="0" applyFont="1" applyFill="1" applyAlignment="1">
      <alignment wrapText="1"/>
    </xf>
    <xf numFmtId="0" fontId="0" fillId="2" borderId="0" xfId="0" applyFill="1" applyAlignment="1">
      <alignment wrapText="1"/>
    </xf>
    <xf numFmtId="0" fontId="8" fillId="7" borderId="36" xfId="0" applyFont="1" applyFill="1" applyBorder="1" applyAlignment="1">
      <alignment horizontal="center"/>
    </xf>
    <xf numFmtId="0" fontId="0" fillId="7" borderId="36" xfId="0" applyFill="1" applyBorder="1" applyAlignment="1">
      <alignment/>
    </xf>
    <xf numFmtId="0" fontId="12" fillId="6" borderId="6" xfId="0" applyFont="1" applyFill="1" applyBorder="1" applyAlignment="1">
      <alignment horizontal="center"/>
    </xf>
    <xf numFmtId="0" fontId="12" fillId="6" borderId="39" xfId="0" applyFont="1" applyFill="1" applyBorder="1" applyAlignment="1">
      <alignment horizontal="center"/>
    </xf>
    <xf numFmtId="0" fontId="3" fillId="6" borderId="35" xfId="0" applyFont="1" applyFill="1" applyBorder="1" applyAlignment="1">
      <alignment horizontal="center"/>
    </xf>
    <xf numFmtId="0" fontId="3" fillId="6" borderId="52" xfId="0" applyFont="1" applyFill="1" applyBorder="1" applyAlignment="1">
      <alignment horizontal="center"/>
    </xf>
    <xf numFmtId="0" fontId="3" fillId="6" borderId="36" xfId="0" applyFont="1" applyFill="1" applyBorder="1" applyAlignment="1" applyProtection="1">
      <alignment horizontal="center"/>
      <protection locked="0"/>
    </xf>
    <xf numFmtId="0" fontId="0" fillId="6" borderId="45" xfId="0" applyFill="1" applyBorder="1" applyAlignment="1" applyProtection="1">
      <alignment horizontal="center"/>
      <protection locked="0"/>
    </xf>
    <xf numFmtId="0" fontId="3" fillId="6" borderId="97" xfId="0" applyFont="1" applyFill="1" applyBorder="1" applyAlignment="1">
      <alignment/>
    </xf>
    <xf numFmtId="0" fontId="0" fillId="6" borderId="53" xfId="0" applyFill="1" applyBorder="1" applyAlignment="1">
      <alignment/>
    </xf>
    <xf numFmtId="0" fontId="0" fillId="8" borderId="7" xfId="0" applyFill="1" applyBorder="1" applyAlignment="1">
      <alignment/>
    </xf>
    <xf numFmtId="0" fontId="0" fillId="8" borderId="48" xfId="0" applyFill="1" applyBorder="1" applyAlignment="1">
      <alignment/>
    </xf>
    <xf numFmtId="0" fontId="12" fillId="4" borderId="37" xfId="0" applyFont="1" applyFill="1" applyBorder="1" applyAlignment="1">
      <alignment horizontal="center"/>
    </xf>
    <xf numFmtId="0" fontId="12" fillId="4" borderId="40" xfId="0" applyFont="1" applyFill="1" applyBorder="1" applyAlignment="1">
      <alignment horizontal="center"/>
    </xf>
    <xf numFmtId="0" fontId="12" fillId="4" borderId="38" xfId="0" applyFont="1" applyFill="1" applyBorder="1" applyAlignment="1">
      <alignment horizontal="center"/>
    </xf>
    <xf numFmtId="0" fontId="3" fillId="8" borderId="97" xfId="0" applyFont="1" applyFill="1" applyBorder="1" applyAlignment="1">
      <alignment/>
    </xf>
    <xf numFmtId="0" fontId="3" fillId="8" borderId="53" xfId="0" applyFont="1" applyFill="1" applyBorder="1" applyAlignment="1">
      <alignment/>
    </xf>
    <xf numFmtId="0" fontId="3" fillId="4" borderId="97" xfId="0" applyFont="1" applyFill="1" applyBorder="1" applyAlignment="1">
      <alignment/>
    </xf>
    <xf numFmtId="0" fontId="3" fillId="4" borderId="53" xfId="0" applyFont="1" applyFill="1" applyBorder="1" applyAlignment="1">
      <alignment/>
    </xf>
    <xf numFmtId="0" fontId="12" fillId="8" borderId="98" xfId="0" applyFont="1" applyFill="1" applyBorder="1" applyAlignment="1">
      <alignment horizontal="center"/>
    </xf>
    <xf numFmtId="0" fontId="12" fillId="8" borderId="40" xfId="0" applyFont="1" applyFill="1" applyBorder="1" applyAlignment="1">
      <alignment horizontal="center"/>
    </xf>
    <xf numFmtId="0" fontId="12" fillId="8" borderId="92" xfId="0" applyFont="1" applyFill="1" applyBorder="1" applyAlignment="1">
      <alignment horizontal="center"/>
    </xf>
    <xf numFmtId="0" fontId="23" fillId="7" borderId="99" xfId="0" applyFont="1" applyFill="1" applyBorder="1" applyAlignment="1" applyProtection="1">
      <alignment vertical="center" wrapText="1"/>
      <protection/>
    </xf>
    <xf numFmtId="0" fontId="34" fillId="4" borderId="0" xfId="0" applyFont="1" applyFill="1" applyAlignment="1">
      <alignment horizontal="center"/>
    </xf>
    <xf numFmtId="0" fontId="41" fillId="2" borderId="0" xfId="0" applyFont="1" applyFill="1" applyBorder="1" applyAlignment="1">
      <alignment horizontal="left" vertical="top" wrapText="1"/>
    </xf>
    <xf numFmtId="0" fontId="33" fillId="0" borderId="0" xfId="0" applyFont="1" applyAlignment="1">
      <alignment vertical="top" wrapText="1"/>
    </xf>
    <xf numFmtId="0" fontId="34" fillId="2" borderId="0" xfId="0" applyFont="1" applyFill="1" applyBorder="1" applyAlignment="1">
      <alignment horizontal="center"/>
    </xf>
    <xf numFmtId="0" fontId="34" fillId="2" borderId="33" xfId="0" applyFont="1" applyFill="1" applyBorder="1" applyAlignment="1">
      <alignment horizontal="center"/>
    </xf>
    <xf numFmtId="0" fontId="36" fillId="4" borderId="0" xfId="0" applyFont="1" applyFill="1" applyAlignment="1">
      <alignment wrapText="1"/>
    </xf>
    <xf numFmtId="0" fontId="0" fillId="4" borderId="0" xfId="0" applyFont="1" applyFill="1" applyAlignment="1">
      <alignment vertical="top" wrapText="1"/>
    </xf>
    <xf numFmtId="0" fontId="0" fillId="4" borderId="0" xfId="0" applyFill="1" applyAlignment="1">
      <alignment vertical="top" wrapText="1"/>
    </xf>
    <xf numFmtId="0" fontId="33" fillId="2" borderId="0" xfId="0" applyFont="1" applyFill="1" applyBorder="1" applyAlignment="1" applyProtection="1">
      <alignment vertical="top" wrapText="1"/>
      <protection/>
    </xf>
    <xf numFmtId="0" fontId="24" fillId="4" borderId="0" xfId="0" applyFont="1" applyFill="1" applyAlignment="1">
      <alignment horizontal="left" vertical="top"/>
    </xf>
    <xf numFmtId="0" fontId="34" fillId="2" borderId="0" xfId="0" applyFont="1" applyFill="1" applyBorder="1" applyAlignment="1">
      <alignment horizontal="center" vertical="top" wrapText="1"/>
    </xf>
    <xf numFmtId="0" fontId="33" fillId="2" borderId="0" xfId="0" applyFont="1" applyFill="1" applyBorder="1" applyAlignment="1">
      <alignment horizontal="center" vertical="top" wrapText="1"/>
    </xf>
    <xf numFmtId="0" fontId="33" fillId="2" borderId="0" xfId="0" applyFont="1" applyFill="1" applyAlignment="1">
      <alignment wrapText="1"/>
    </xf>
    <xf numFmtId="0" fontId="33" fillId="0" borderId="0" xfId="0" applyFont="1" applyAlignment="1">
      <alignment wrapText="1"/>
    </xf>
    <xf numFmtId="0" fontId="33" fillId="2" borderId="0" xfId="0" applyFont="1" applyFill="1" applyAlignment="1">
      <alignment vertical="top" wrapText="1"/>
    </xf>
    <xf numFmtId="0" fontId="0" fillId="2" borderId="0" xfId="0" applyFont="1" applyFill="1" applyAlignment="1">
      <alignment vertical="top" wrapText="1"/>
    </xf>
    <xf numFmtId="0" fontId="34" fillId="2" borderId="0" xfId="0" applyFont="1" applyFill="1" applyAlignment="1">
      <alignment horizontal="center"/>
    </xf>
    <xf numFmtId="0" fontId="38" fillId="2" borderId="0" xfId="0" applyFont="1" applyFill="1" applyAlignment="1">
      <alignment horizontal="center" vertical="top" wrapText="1"/>
    </xf>
    <xf numFmtId="0" fontId="33" fillId="2" borderId="0" xfId="0" applyFont="1" applyFill="1" applyAlignment="1">
      <alignment horizontal="center" vertical="top" wrapText="1"/>
    </xf>
    <xf numFmtId="0" fontId="36" fillId="2" borderId="0" xfId="0" applyFont="1" applyFill="1" applyAlignment="1">
      <alignment wrapText="1"/>
    </xf>
    <xf numFmtId="0" fontId="38" fillId="2" borderId="0" xfId="0" applyFont="1" applyFill="1" applyAlignment="1">
      <alignment horizontal="left" vertical="top" wrapText="1"/>
    </xf>
    <xf numFmtId="0" fontId="33" fillId="0" borderId="0" xfId="0" applyFont="1" applyAlignment="1">
      <alignment horizontal="left" vertical="top" wrapText="1"/>
    </xf>
    <xf numFmtId="0" fontId="35" fillId="2" borderId="0" xfId="0" applyFont="1" applyFill="1" applyAlignment="1">
      <alignment horizontal="left" vertical="top" wrapText="1"/>
    </xf>
    <xf numFmtId="0" fontId="28" fillId="2" borderId="0" xfId="0" applyFont="1" applyFill="1" applyBorder="1" applyAlignment="1">
      <alignment/>
    </xf>
    <xf numFmtId="0" fontId="30" fillId="2" borderId="0" xfId="0" applyFont="1" applyFill="1" applyBorder="1" applyAlignment="1">
      <alignment vertical="top" wrapText="1"/>
    </xf>
    <xf numFmtId="0" fontId="30" fillId="2" borderId="21" xfId="0" applyFont="1" applyFill="1" applyBorder="1" applyAlignment="1">
      <alignment vertical="top" wrapText="1"/>
    </xf>
    <xf numFmtId="0" fontId="30" fillId="2" borderId="0" xfId="0" applyFont="1" applyFill="1" applyBorder="1" applyAlignment="1">
      <alignment wrapText="1"/>
    </xf>
    <xf numFmtId="0" fontId="30" fillId="0" borderId="0" xfId="0" applyFont="1" applyBorder="1" applyAlignment="1">
      <alignment wrapText="1"/>
    </xf>
    <xf numFmtId="0" fontId="30" fillId="0" borderId="21" xfId="0" applyFont="1" applyBorder="1" applyAlignment="1">
      <alignment wrapText="1"/>
    </xf>
    <xf numFmtId="0" fontId="0" fillId="2" borderId="0" xfId="0" applyFont="1" applyFill="1"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2" borderId="0" xfId="0" applyFill="1" applyBorder="1" applyAlignment="1">
      <alignment vertical="top" wrapText="1"/>
    </xf>
    <xf numFmtId="0" fontId="0" fillId="2" borderId="21" xfId="0" applyFill="1" applyBorder="1" applyAlignment="1">
      <alignment vertical="top" wrapText="1"/>
    </xf>
    <xf numFmtId="0" fontId="28" fillId="2" borderId="21" xfId="0" applyFont="1" applyFill="1" applyBorder="1" applyAlignment="1">
      <alignment/>
    </xf>
    <xf numFmtId="0" fontId="30" fillId="2" borderId="2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val="0"/>
        <i val="0"/>
        <color rgb="FF808080"/>
      </font>
      <fill>
        <patternFill>
          <bgColor rgb="FFE1E1FF"/>
        </patternFill>
      </fill>
      <border/>
    </dxf>
    <dxf>
      <font>
        <b val="0"/>
        <i val="0"/>
        <color rgb="FF808080"/>
      </font>
      <fill>
        <patternFill>
          <bgColor rgb="FFFFFFFF"/>
        </patternFill>
      </fill>
      <border/>
    </dxf>
    <dxf>
      <font>
        <color rgb="FF969696"/>
      </font>
      <border/>
    </dxf>
    <dxf>
      <font>
        <color rgb="FF808080"/>
      </font>
      <border/>
    </dxf>
    <dxf>
      <fill>
        <patternFill>
          <bgColor rgb="FFFFFFCC"/>
        </patternFill>
      </fill>
      <border/>
    </dxf>
    <dxf>
      <font>
        <b val="0"/>
        <i val="0"/>
        <color rgb="FFE4E4E4"/>
      </font>
      <fill>
        <patternFill>
          <bgColor rgb="FFE1E1FF"/>
        </patternFill>
      </fill>
      <border/>
    </dxf>
    <dxf>
      <fill>
        <patternFill patternType="solid">
          <bgColor rgb="FFFFCF9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4E4"/>
      <rgbColor rgb="00808080"/>
      <rgbColor rgb="009999FF"/>
      <rgbColor rgb="00993366"/>
      <rgbColor rgb="00FFFFCC"/>
      <rgbColor rgb="00CCFFFF"/>
      <rgbColor rgb="00660066"/>
      <rgbColor rgb="00FF8080"/>
      <rgbColor rgb="000066CC"/>
      <rgbColor rgb="00E1E1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F9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chartsheet" Target="chartsheets/sheet2.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TCC Contact Hours</a:t>
            </a:r>
          </a:p>
        </c:rich>
      </c:tx>
      <c:layout/>
      <c:spPr>
        <a:noFill/>
        <a:ln>
          <a:noFill/>
        </a:ln>
      </c:spPr>
    </c:title>
    <c:plotArea>
      <c:layout>
        <c:manualLayout>
          <c:xMode val="edge"/>
          <c:yMode val="edge"/>
          <c:x val="0.04"/>
          <c:y val="0.0855"/>
          <c:w val="0.87225"/>
          <c:h val="0.83775"/>
        </c:manualLayout>
      </c:layout>
      <c:barChart>
        <c:barDir val="col"/>
        <c:grouping val="clustered"/>
        <c:varyColors val="0"/>
        <c:ser>
          <c:idx val="0"/>
          <c:order val="0"/>
          <c:tx>
            <c:v>Contact Hours</c:v>
          </c:tx>
          <c:invertIfNegative val="0"/>
          <c:extLst>
            <c:ext xmlns:c14="http://schemas.microsoft.com/office/drawing/2007/8/2/chart" uri="{6F2FDCE9-48DA-4B69-8628-5D25D57E5C99}">
              <c14:invertSolidFillFmt>
                <c14:spPr>
                  <a:solidFill>
                    <a:srgbClr val="000000"/>
                  </a:solidFill>
                </c14:spPr>
              </c14:invertSolidFillFmt>
            </c:ext>
          </c:extLst>
          <c:cat>
            <c:strRef>
              <c:f>'Cum Data'!$H$7:$S$7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Data'!$H$27:$S$27</c:f>
              <c:numCache>
                <c:ptCount val="12"/>
                <c:pt idx="0">
                  <c:v>359</c:v>
                </c:pt>
                <c:pt idx="1">
                  <c:v>303.75</c:v>
                </c:pt>
                <c:pt idx="2">
                  <c:v>314.75</c:v>
                </c:pt>
                <c:pt idx="3">
                  <c:v>0</c:v>
                </c:pt>
                <c:pt idx="4">
                  <c:v>0</c:v>
                </c:pt>
                <c:pt idx="5">
                  <c:v>0</c:v>
                </c:pt>
                <c:pt idx="6">
                  <c:v>0</c:v>
                </c:pt>
                <c:pt idx="7">
                  <c:v>0</c:v>
                </c:pt>
                <c:pt idx="8">
                  <c:v>0</c:v>
                </c:pt>
                <c:pt idx="9">
                  <c:v>0</c:v>
                </c:pt>
                <c:pt idx="10">
                  <c:v>0</c:v>
                </c:pt>
                <c:pt idx="11">
                  <c:v>0</c:v>
                </c:pt>
              </c:numCache>
            </c:numRef>
          </c:val>
        </c:ser>
        <c:axId val="63122936"/>
        <c:axId val="31235513"/>
      </c:barChart>
      <c:catAx>
        <c:axId val="63122936"/>
        <c:scaling>
          <c:orientation val="minMax"/>
        </c:scaling>
        <c:axPos val="b"/>
        <c:title>
          <c:tx>
            <c:rich>
              <a:bodyPr vert="horz" rot="0" anchor="ctr"/>
              <a:lstStyle/>
              <a:p>
                <a:pPr algn="ctr">
                  <a:defRPr/>
                </a:pPr>
                <a:r>
                  <a:rPr lang="en-US" cap="none" sz="1000" b="1" i="0" u="none" baseline="0">
                    <a:latin typeface="Arial"/>
                    <a:ea typeface="Arial"/>
                    <a:cs typeface="Arial"/>
                  </a:rPr>
                  <a:t>Month </a:t>
                </a:r>
              </a:p>
            </c:rich>
          </c:tx>
          <c:layout/>
          <c:overlay val="0"/>
          <c:spPr>
            <a:noFill/>
            <a:ln>
              <a:noFill/>
            </a:ln>
          </c:spPr>
        </c:title>
        <c:delete val="0"/>
        <c:numFmt formatCode="[$-409]mmmmm;@" sourceLinked="0"/>
        <c:majorTickMark val="out"/>
        <c:minorTickMark val="none"/>
        <c:tickLblPos val="nextTo"/>
        <c:crossAx val="31235513"/>
        <c:crosses val="autoZero"/>
        <c:auto val="1"/>
        <c:lblOffset val="100"/>
        <c:noMultiLvlLbl val="0"/>
      </c:catAx>
      <c:valAx>
        <c:axId val="31235513"/>
        <c:scaling>
          <c:orientation val="minMax"/>
        </c:scaling>
        <c:axPos val="l"/>
        <c:title>
          <c:tx>
            <c:rich>
              <a:bodyPr vert="horz" rot="-5400000" anchor="ctr"/>
              <a:lstStyle/>
              <a:p>
                <a:pPr algn="ctr">
                  <a:defRPr/>
                </a:pPr>
                <a:r>
                  <a:rPr lang="en-US" cap="none" sz="1000" b="1" i="0" u="none" baseline="0">
                    <a:latin typeface="Arial"/>
                    <a:ea typeface="Arial"/>
                    <a:cs typeface="Arial"/>
                  </a:rPr>
                  <a:t>Direct Service Hours</a:t>
                </a:r>
              </a:p>
            </c:rich>
          </c:tx>
          <c:layout/>
          <c:overlay val="0"/>
          <c:spPr>
            <a:noFill/>
            <a:ln>
              <a:noFill/>
            </a:ln>
          </c:spPr>
        </c:title>
        <c:majorGridlines/>
        <c:delete val="0"/>
        <c:numFmt formatCode="General" sourceLinked="1"/>
        <c:majorTickMark val="out"/>
        <c:minorTickMark val="none"/>
        <c:tickLblPos val="nextTo"/>
        <c:crossAx val="63122936"/>
        <c:crossesAt val="1"/>
        <c:crossBetween val="between"/>
        <c:dispUnits/>
      </c:valAx>
      <c:spPr>
        <a:solidFill>
          <a:srgbClr val="E4E4E4"/>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TCC Productivity
</a:t>
            </a:r>
          </a:p>
        </c:rich>
      </c:tx>
      <c:layout/>
      <c:spPr>
        <a:noFill/>
        <a:ln>
          <a:noFill/>
        </a:ln>
      </c:spPr>
    </c:title>
    <c:plotArea>
      <c:layout>
        <c:manualLayout>
          <c:xMode val="edge"/>
          <c:yMode val="edge"/>
          <c:x val="0.04"/>
          <c:y val="0.08525"/>
          <c:w val="0.87225"/>
          <c:h val="0.838"/>
        </c:manualLayout>
      </c:layout>
      <c:barChart>
        <c:barDir val="col"/>
        <c:grouping val="clustered"/>
        <c:varyColors val="0"/>
        <c:ser>
          <c:idx val="0"/>
          <c:order val="0"/>
          <c:tx>
            <c:v>2007 Productivity</c:v>
          </c:tx>
          <c:invertIfNegative val="0"/>
          <c:extLst>
            <c:ext xmlns:c14="http://schemas.microsoft.com/office/drawing/2007/8/2/chart" uri="{6F2FDCE9-48DA-4B69-8628-5D25D57E5C99}">
              <c14:invertSolidFillFmt>
                <c14:spPr>
                  <a:solidFill>
                    <a:srgbClr val="000000"/>
                  </a:solidFill>
                </c14:spPr>
              </c14:invertSolidFillFmt>
            </c:ext>
          </c:extLst>
          <c:cat>
            <c:strRef>
              <c:f>'Cum Data'!$H$55:$U$55</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Year to Date</c:v>
                </c:pt>
              </c:strCache>
            </c:strRef>
          </c:cat>
          <c:val>
            <c:numRef>
              <c:f>'Cum Data'!$H$75:$U$75</c:f>
              <c:numCache>
                <c:ptCount val="13"/>
                <c:pt idx="0">
                  <c:v>0.7174260591526779</c:v>
                </c:pt>
                <c:pt idx="1">
                  <c:v>0.7419394235466537</c:v>
                </c:pt>
                <c:pt idx="2">
                  <c:v>0.7688080117244749</c:v>
                </c:pt>
                <c:pt idx="3">
                  <c:v>0</c:v>
                </c:pt>
                <c:pt idx="4">
                  <c:v>0</c:v>
                </c:pt>
                <c:pt idx="5">
                  <c:v>0</c:v>
                </c:pt>
                <c:pt idx="6">
                  <c:v>0</c:v>
                </c:pt>
                <c:pt idx="7">
                  <c:v>0</c:v>
                </c:pt>
                <c:pt idx="8">
                  <c:v>0</c:v>
                </c:pt>
                <c:pt idx="9">
                  <c:v>0</c:v>
                </c:pt>
                <c:pt idx="10">
                  <c:v>0</c:v>
                </c:pt>
                <c:pt idx="11">
                  <c:v>0</c:v>
                </c:pt>
                <c:pt idx="12">
                  <c:v>0.742724498141269</c:v>
                </c:pt>
              </c:numCache>
            </c:numRef>
          </c:val>
        </c:ser>
        <c:axId val="12684162"/>
        <c:axId val="47048595"/>
      </c:barChart>
      <c:catAx>
        <c:axId val="12684162"/>
        <c:scaling>
          <c:orientation val="minMax"/>
        </c:scaling>
        <c:axPos val="b"/>
        <c:title>
          <c:tx>
            <c:rich>
              <a:bodyPr vert="horz" rot="0" anchor="ctr"/>
              <a:lstStyle/>
              <a:p>
                <a:pPr algn="ctr">
                  <a:defRPr/>
                </a:pPr>
                <a:r>
                  <a:rPr lang="en-US" cap="none" sz="1000" b="1" i="0" u="none" baseline="0">
                    <a:latin typeface="Arial"/>
                    <a:ea typeface="Arial"/>
                    <a:cs typeface="Arial"/>
                  </a:rPr>
                  <a:t>Month </a:t>
                </a:r>
              </a:p>
            </c:rich>
          </c:tx>
          <c:layout/>
          <c:overlay val="0"/>
          <c:spPr>
            <a:noFill/>
            <a:ln>
              <a:noFill/>
            </a:ln>
          </c:spPr>
        </c:title>
        <c:delete val="0"/>
        <c:numFmt formatCode="[$-409]mmmmm;@" sourceLinked="0"/>
        <c:majorTickMark val="out"/>
        <c:minorTickMark val="none"/>
        <c:tickLblPos val="nextTo"/>
        <c:crossAx val="47048595"/>
        <c:crosses val="autoZero"/>
        <c:auto val="1"/>
        <c:lblOffset val="100"/>
        <c:noMultiLvlLbl val="0"/>
      </c:catAx>
      <c:valAx>
        <c:axId val="47048595"/>
        <c:scaling>
          <c:orientation val="minMax"/>
        </c:scaling>
        <c:axPos val="l"/>
        <c:title>
          <c:tx>
            <c:rich>
              <a:bodyPr vert="horz" rot="-5400000" anchor="ctr"/>
              <a:lstStyle/>
              <a:p>
                <a:pPr algn="ctr">
                  <a:defRPr/>
                </a:pPr>
                <a:r>
                  <a:rPr lang="en-US" cap="none" sz="1000" b="1" i="0" u="none" baseline="0">
                    <a:latin typeface="Arial"/>
                    <a:ea typeface="Arial"/>
                    <a:cs typeface="Arial"/>
                  </a:rPr>
                  <a:t>Direct Service Hours Divided by Goals</a:t>
                </a:r>
              </a:p>
            </c:rich>
          </c:tx>
          <c:layout/>
          <c:overlay val="0"/>
          <c:spPr>
            <a:noFill/>
            <a:ln>
              <a:noFill/>
            </a:ln>
          </c:spPr>
        </c:title>
        <c:majorGridlines/>
        <c:delete val="0"/>
        <c:numFmt formatCode="General" sourceLinked="1"/>
        <c:majorTickMark val="out"/>
        <c:minorTickMark val="none"/>
        <c:tickLblPos val="nextTo"/>
        <c:crossAx val="12684162"/>
        <c:crossesAt val="1"/>
        <c:crossBetween val="between"/>
        <c:dispUnits/>
      </c:valAx>
      <c:spPr>
        <a:solidFill>
          <a:srgbClr val="E4E4E4"/>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Therapist Productivity (chart in progress)</a:t>
            </a:r>
          </a:p>
        </c:rich>
      </c:tx>
      <c:layout/>
      <c:spPr>
        <a:noFill/>
        <a:ln>
          <a:noFill/>
        </a:ln>
      </c:spPr>
    </c:title>
    <c:plotArea>
      <c:layout>
        <c:manualLayout>
          <c:xMode val="edge"/>
          <c:yMode val="edge"/>
          <c:x val="0.0435"/>
          <c:y val="0.098"/>
          <c:w val="0.8175"/>
          <c:h val="0.877"/>
        </c:manualLayout>
      </c:layout>
      <c:lineChart>
        <c:grouping val="standard"/>
        <c:varyColors val="0"/>
        <c:ser>
          <c:idx val="0"/>
          <c:order val="0"/>
          <c:tx>
            <c:strRef>
              <c:f>'Cum Data'!$D$57</c:f>
              <c:strCache>
                <c:ptCount val="1"/>
                <c:pt idx="0">
                  <c:v>Adams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Data'!$H$57:$S$57</c:f>
              <c:numCache>
                <c:ptCount val="12"/>
                <c:pt idx="0">
                  <c:v>0.90625</c:v>
                </c:pt>
                <c:pt idx="1">
                  <c:v>0.5</c:v>
                </c:pt>
                <c:pt idx="2">
                  <c:v>1</c:v>
                </c:pt>
                <c:pt idx="3">
                  <c:v>0</c:v>
                </c:pt>
                <c:pt idx="4">
                  <c:v>0</c:v>
                </c:pt>
                <c:pt idx="5">
                  <c:v>0</c:v>
                </c:pt>
                <c:pt idx="6">
                  <c:v>0</c:v>
                </c:pt>
                <c:pt idx="7">
                  <c:v>0</c:v>
                </c:pt>
                <c:pt idx="8">
                  <c:v>0</c:v>
                </c:pt>
                <c:pt idx="9">
                  <c:v>0</c:v>
                </c:pt>
                <c:pt idx="10">
                  <c:v>0</c:v>
                </c:pt>
                <c:pt idx="11">
                  <c:v>0</c:v>
                </c:pt>
              </c:numCache>
            </c:numRef>
          </c:val>
          <c:smooth val="0"/>
        </c:ser>
        <c:ser>
          <c:idx val="1"/>
          <c:order val="1"/>
          <c:tx>
            <c:strRef>
              <c:f>'Cum Data'!$D$58</c:f>
              <c:strCache>
                <c:ptCount val="1"/>
                <c:pt idx="0">
                  <c:v>Carter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Data'!$H$58:$S$58</c:f>
              <c:numCache>
                <c:ptCount val="12"/>
                <c:pt idx="0">
                  <c:v>1.194736842105263</c:v>
                </c:pt>
                <c:pt idx="1">
                  <c:v>1.1263157894736842</c:v>
                </c:pt>
                <c:pt idx="2">
                  <c:v>1.2055555555555555</c:v>
                </c:pt>
                <c:pt idx="3">
                  <c:v>0</c:v>
                </c:pt>
                <c:pt idx="4">
                  <c:v>0</c:v>
                </c:pt>
                <c:pt idx="5">
                  <c:v>0</c:v>
                </c:pt>
                <c:pt idx="6">
                  <c:v>0</c:v>
                </c:pt>
                <c:pt idx="7">
                  <c:v>0</c:v>
                </c:pt>
                <c:pt idx="8">
                  <c:v>0</c:v>
                </c:pt>
                <c:pt idx="9">
                  <c:v>0</c:v>
                </c:pt>
                <c:pt idx="10">
                  <c:v>0</c:v>
                </c:pt>
                <c:pt idx="11">
                  <c:v>0</c:v>
                </c:pt>
              </c:numCache>
            </c:numRef>
          </c:val>
          <c:smooth val="0"/>
        </c:ser>
        <c:ser>
          <c:idx val="11"/>
          <c:order val="2"/>
          <c:tx>
            <c:strRef>
              <c:f>'Cum Data'!$D$59</c:f>
              <c:strCache>
                <c:ptCount val="1"/>
                <c:pt idx="0">
                  <c:v>Cleveland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Data'!$H$59:$S$59</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3"/>
          <c:tx>
            <c:strRef>
              <c:f>'Cum Data'!$D$60</c:f>
              <c:strCache>
                <c:ptCount val="1"/>
                <c:pt idx="0">
                  <c:v>Clinton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Data'!$H$60:$S$60</c:f>
              <c:numCache>
                <c:ptCount val="12"/>
                <c:pt idx="0">
                  <c:v>1</c:v>
                </c:pt>
                <c:pt idx="1">
                  <c:v>0.4</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'Cum Data'!$D$63</c:f>
              <c:strCache>
                <c:ptCount val="1"/>
                <c:pt idx="0">
                  <c:v>Lincoln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Data'!$H$63:$S$63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7"/>
          <c:order val="5"/>
          <c:tx>
            <c:strRef>
              <c:f>'Cum Data'!$D$66</c:f>
              <c:strCache>
                <c:ptCount val="1"/>
                <c:pt idx="0">
                  <c:v>Washington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Data'!$H$66:$S$66</c:f>
              <c:numCache>
                <c:ptCount val="12"/>
                <c:pt idx="0">
                  <c:v>1.2765957446808511</c:v>
                </c:pt>
                <c:pt idx="1">
                  <c:v>0.8563829787234043</c:v>
                </c:pt>
                <c:pt idx="2">
                  <c:v>0.43333333333333335</c:v>
                </c:pt>
                <c:pt idx="3">
                  <c:v>0</c:v>
                </c:pt>
                <c:pt idx="4">
                  <c:v>0</c:v>
                </c:pt>
                <c:pt idx="5">
                  <c:v>0</c:v>
                </c:pt>
                <c:pt idx="6">
                  <c:v>0</c:v>
                </c:pt>
                <c:pt idx="7">
                  <c:v>0</c:v>
                </c:pt>
                <c:pt idx="8">
                  <c:v>0</c:v>
                </c:pt>
                <c:pt idx="9">
                  <c:v>0</c:v>
                </c:pt>
                <c:pt idx="10">
                  <c:v>0</c:v>
                </c:pt>
                <c:pt idx="11">
                  <c:v>0</c:v>
                </c:pt>
              </c:numCache>
            </c:numRef>
          </c:val>
          <c:smooth val="0"/>
        </c:ser>
        <c:ser>
          <c:idx val="3"/>
          <c:order val="6"/>
          <c:tx>
            <c:strRef>
              <c:f>'Cum Data'!$D$62:$E$62</c:f>
              <c:strCache>
                <c:ptCount val="1"/>
                <c:pt idx="0">
                  <c:v>Jefferson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Data'!$H$62:$S$62</c:f>
              <c:numCache>
                <c:ptCount val="12"/>
                <c:pt idx="0">
                  <c:v>0.5531914893617021</c:v>
                </c:pt>
                <c:pt idx="1">
                  <c:v>0.6622340425531915</c:v>
                </c:pt>
                <c:pt idx="2">
                  <c:v>0.8138297872340425</c:v>
                </c:pt>
                <c:pt idx="3">
                  <c:v>0</c:v>
                </c:pt>
                <c:pt idx="4">
                  <c:v>0</c:v>
                </c:pt>
                <c:pt idx="5">
                  <c:v>0</c:v>
                </c:pt>
                <c:pt idx="6">
                  <c:v>0</c:v>
                </c:pt>
                <c:pt idx="7">
                  <c:v>0</c:v>
                </c:pt>
                <c:pt idx="8">
                  <c:v>0</c:v>
                </c:pt>
                <c:pt idx="9">
                  <c:v>0</c:v>
                </c:pt>
                <c:pt idx="10">
                  <c:v>0</c:v>
                </c:pt>
                <c:pt idx="11">
                  <c:v>0</c:v>
                </c:pt>
              </c:numCache>
            </c:numRef>
          </c:val>
          <c:smooth val="0"/>
        </c:ser>
        <c:ser>
          <c:idx val="5"/>
          <c:order val="7"/>
          <c:tx>
            <c:strRef>
              <c:f>'Cum Data'!$D$67</c:f>
              <c:strCache>
                <c:ptCount val="1"/>
                <c:pt idx="0">
                  <c:v>Wilson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Data'!$H$67:$S$67</c:f>
              <c:numCache>
                <c:ptCount val="12"/>
                <c:pt idx="0">
                  <c:v>0.6444444444444445</c:v>
                </c:pt>
                <c:pt idx="1">
                  <c:v>2.65</c:v>
                </c:pt>
                <c:pt idx="2">
                  <c:v>0</c:v>
                </c:pt>
                <c:pt idx="3">
                  <c:v>0</c:v>
                </c:pt>
                <c:pt idx="4">
                  <c:v>0</c:v>
                </c:pt>
                <c:pt idx="5">
                  <c:v>0</c:v>
                </c:pt>
                <c:pt idx="6">
                  <c:v>0</c:v>
                </c:pt>
                <c:pt idx="7">
                  <c:v>0</c:v>
                </c:pt>
                <c:pt idx="8">
                  <c:v>0</c:v>
                </c:pt>
                <c:pt idx="9">
                  <c:v>0</c:v>
                </c:pt>
                <c:pt idx="10">
                  <c:v>0</c:v>
                </c:pt>
                <c:pt idx="11">
                  <c:v>0</c:v>
                </c:pt>
              </c:numCache>
            </c:numRef>
          </c:val>
          <c:smooth val="0"/>
        </c:ser>
        <c:ser>
          <c:idx val="6"/>
          <c:order val="8"/>
          <c:tx>
            <c:strRef>
              <c:f>'Cum Data'!$D$61</c:f>
              <c:strCache>
                <c:ptCount val="1"/>
                <c:pt idx="0">
                  <c:v>Ford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'Cum Data'!$H$55:$S$55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 Data'!$H$61:$S$61</c:f>
              <c:numCache>
                <c:ptCount val="12"/>
                <c:pt idx="0">
                  <c:v>0.2</c:v>
                </c:pt>
                <c:pt idx="1">
                  <c:v>0.21</c:v>
                </c:pt>
                <c:pt idx="2">
                  <c:v>0.2</c:v>
                </c:pt>
                <c:pt idx="3">
                  <c:v>0</c:v>
                </c:pt>
                <c:pt idx="4">
                  <c:v>0</c:v>
                </c:pt>
                <c:pt idx="5">
                  <c:v>0</c:v>
                </c:pt>
                <c:pt idx="6">
                  <c:v>0</c:v>
                </c:pt>
                <c:pt idx="7">
                  <c:v>0</c:v>
                </c:pt>
                <c:pt idx="8">
                  <c:v>0</c:v>
                </c:pt>
                <c:pt idx="9">
                  <c:v>0</c:v>
                </c:pt>
                <c:pt idx="10">
                  <c:v>0</c:v>
                </c:pt>
                <c:pt idx="11">
                  <c:v>0</c:v>
                </c:pt>
              </c:numCache>
            </c:numRef>
          </c:val>
          <c:smooth val="0"/>
        </c:ser>
        <c:ser>
          <c:idx val="8"/>
          <c:order val="9"/>
          <c:tx>
            <c:strRef>
              <c:f>'Cum Data'!$D$64</c:f>
              <c:strCache>
                <c:ptCount val="1"/>
                <c:pt idx="0">
                  <c:v>Monroe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'Cum Data'!$H$64:$S$64</c:f>
              <c:numCache>
                <c:ptCount val="12"/>
                <c:pt idx="0">
                  <c:v>0.2</c:v>
                </c:pt>
                <c:pt idx="1">
                  <c:v>0.25</c:v>
                </c:pt>
                <c:pt idx="2">
                  <c:v>0</c:v>
                </c:pt>
                <c:pt idx="3">
                  <c:v>0</c:v>
                </c:pt>
                <c:pt idx="4">
                  <c:v>0</c:v>
                </c:pt>
                <c:pt idx="5">
                  <c:v>0</c:v>
                </c:pt>
                <c:pt idx="6">
                  <c:v>0</c:v>
                </c:pt>
                <c:pt idx="7">
                  <c:v>0</c:v>
                </c:pt>
                <c:pt idx="8">
                  <c:v>0</c:v>
                </c:pt>
                <c:pt idx="9">
                  <c:v>0</c:v>
                </c:pt>
                <c:pt idx="10">
                  <c:v>0</c:v>
                </c:pt>
                <c:pt idx="11">
                  <c:v>0</c:v>
                </c:pt>
              </c:numCache>
            </c:numRef>
          </c:val>
          <c:smooth val="0"/>
        </c:ser>
        <c:ser>
          <c:idx val="9"/>
          <c:order val="10"/>
          <c:tx>
            <c:strRef>
              <c:f>'Cum Data'!$D$65</c:f>
              <c:strCache>
                <c:ptCount val="1"/>
                <c:pt idx="0">
                  <c:v>Roosevelt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'Cum Data'!$H$65:$S$65</c:f>
              <c:numCache>
                <c:ptCount val="12"/>
                <c:pt idx="0">
                  <c:v>0</c:v>
                </c:pt>
                <c:pt idx="1">
                  <c:v>0</c:v>
                </c:pt>
                <c:pt idx="2">
                  <c:v>0.9813829787234043</c:v>
                </c:pt>
                <c:pt idx="3">
                  <c:v>0</c:v>
                </c:pt>
                <c:pt idx="4">
                  <c:v>0</c:v>
                </c:pt>
                <c:pt idx="5">
                  <c:v>0</c:v>
                </c:pt>
                <c:pt idx="6">
                  <c:v>0</c:v>
                </c:pt>
                <c:pt idx="7">
                  <c:v>0</c:v>
                </c:pt>
                <c:pt idx="8">
                  <c:v>0</c:v>
                </c:pt>
                <c:pt idx="9">
                  <c:v>0</c:v>
                </c:pt>
                <c:pt idx="10">
                  <c:v>0</c:v>
                </c:pt>
                <c:pt idx="11">
                  <c:v>0</c:v>
                </c:pt>
              </c:numCache>
            </c:numRef>
          </c:val>
          <c:smooth val="0"/>
        </c:ser>
        <c:ser>
          <c:idx val="10"/>
          <c:order val="11"/>
          <c:tx>
            <c:strRef>
              <c:f>'Cum Data'!$D$68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'Cum Data'!$H$68:$U$68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0784172"/>
        <c:axId val="52839821"/>
      </c:lineChart>
      <c:catAx>
        <c:axId val="20784172"/>
        <c:scaling>
          <c:orientation val="minMax"/>
        </c:scaling>
        <c:axPos val="b"/>
        <c:delete val="0"/>
        <c:numFmt formatCode="General" sourceLinked="1"/>
        <c:majorTickMark val="out"/>
        <c:minorTickMark val="none"/>
        <c:tickLblPos val="nextTo"/>
        <c:crossAx val="52839821"/>
        <c:crosses val="autoZero"/>
        <c:auto val="0"/>
        <c:lblOffset val="100"/>
        <c:noMultiLvlLbl val="0"/>
      </c:catAx>
      <c:valAx>
        <c:axId val="52839821"/>
        <c:scaling>
          <c:orientation val="minMax"/>
        </c:scaling>
        <c:axPos val="l"/>
        <c:title>
          <c:tx>
            <c:rich>
              <a:bodyPr vert="horz" rot="-5400000" anchor="ctr"/>
              <a:lstStyle/>
              <a:p>
                <a:pPr algn="ctr">
                  <a:defRPr/>
                </a:pPr>
                <a:r>
                  <a:rPr lang="en-US" cap="none" sz="1000" b="1" i="0" u="none" baseline="0">
                    <a:latin typeface="Arial"/>
                    <a:ea typeface="Arial"/>
                    <a:cs typeface="Arial"/>
                  </a:rPr>
                  <a:t>Percent Goals Met</a:t>
                </a:r>
              </a:p>
            </c:rich>
          </c:tx>
          <c:layout/>
          <c:overlay val="0"/>
          <c:spPr>
            <a:noFill/>
            <a:ln>
              <a:noFill/>
            </a:ln>
          </c:spPr>
        </c:title>
        <c:majorGridlines/>
        <c:delete val="0"/>
        <c:numFmt formatCode="General" sourceLinked="1"/>
        <c:majorTickMark val="out"/>
        <c:minorTickMark val="none"/>
        <c:tickLblPos val="nextTo"/>
        <c:crossAx val="20784172"/>
        <c:crossesAt val="1"/>
        <c:crossBetween val="between"/>
        <c:dispUnits/>
      </c:valAx>
      <c:spPr>
        <a:solidFill>
          <a:srgbClr val="E4E4E4"/>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18</xdr:row>
      <xdr:rowOff>76200</xdr:rowOff>
    </xdr:from>
    <xdr:to>
      <xdr:col>5</xdr:col>
      <xdr:colOff>180975</xdr:colOff>
      <xdr:row>20</xdr:row>
      <xdr:rowOff>57150</xdr:rowOff>
    </xdr:to>
    <xdr:pic>
      <xdr:nvPicPr>
        <xdr:cNvPr id="1" name="Picture 1"/>
        <xdr:cNvPicPr preferRelativeResize="1">
          <a:picLocks noChangeAspect="1"/>
        </xdr:cNvPicPr>
      </xdr:nvPicPr>
      <xdr:blipFill>
        <a:blip r:embed="rId1"/>
        <a:stretch>
          <a:fillRect/>
        </a:stretch>
      </xdr:blipFill>
      <xdr:spPr>
        <a:xfrm>
          <a:off x="2733675" y="10220325"/>
          <a:ext cx="495300" cy="495300"/>
        </a:xfrm>
        <a:prstGeom prst="rect">
          <a:avLst/>
        </a:prstGeom>
        <a:noFill/>
        <a:ln w="9525" cmpd="sng">
          <a:noFill/>
        </a:ln>
      </xdr:spPr>
    </xdr:pic>
    <xdr:clientData/>
  </xdr:twoCellAnchor>
  <xdr:twoCellAnchor editAs="oneCell">
    <xdr:from>
      <xdr:col>4</xdr:col>
      <xdr:colOff>304800</xdr:colOff>
      <xdr:row>18</xdr:row>
      <xdr:rowOff>76200</xdr:rowOff>
    </xdr:from>
    <xdr:to>
      <xdr:col>5</xdr:col>
      <xdr:colOff>180975</xdr:colOff>
      <xdr:row>20</xdr:row>
      <xdr:rowOff>47625</xdr:rowOff>
    </xdr:to>
    <xdr:pic>
      <xdr:nvPicPr>
        <xdr:cNvPr id="2" name="Picture 2"/>
        <xdr:cNvPicPr preferRelativeResize="1">
          <a:picLocks noChangeAspect="1"/>
        </xdr:cNvPicPr>
      </xdr:nvPicPr>
      <xdr:blipFill>
        <a:blip r:embed="rId1"/>
        <a:stretch>
          <a:fillRect/>
        </a:stretch>
      </xdr:blipFill>
      <xdr:spPr>
        <a:xfrm>
          <a:off x="2743200" y="10220325"/>
          <a:ext cx="485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P34"/>
  <sheetViews>
    <sheetView tabSelected="1" view="pageBreakPreview" zoomScale="80" zoomScaleSheetLayoutView="80" workbookViewId="0" topLeftCell="A1">
      <selection activeCell="A1" sqref="A1"/>
    </sheetView>
  </sheetViews>
  <sheetFormatPr defaultColWidth="9.140625" defaultRowHeight="12.75"/>
  <cols>
    <col min="1" max="4" width="9.140625" style="22" customWidth="1"/>
    <col min="5" max="5" width="15.140625" style="22" customWidth="1"/>
    <col min="6" max="16384" width="9.140625" style="22" customWidth="1"/>
  </cols>
  <sheetData>
    <row r="2" spans="1:6" ht="12.75">
      <c r="A2" s="22">
        <v>1</v>
      </c>
      <c r="B2" s="20" t="s">
        <v>15</v>
      </c>
      <c r="E2" s="22" t="s">
        <v>153</v>
      </c>
      <c r="F2" s="346" t="s">
        <v>54</v>
      </c>
    </row>
    <row r="3" spans="1:2" ht="12.75">
      <c r="A3" s="22">
        <v>2</v>
      </c>
      <c r="B3" s="20" t="s">
        <v>55</v>
      </c>
    </row>
    <row r="4" ht="12.75">
      <c r="B4" s="1"/>
    </row>
    <row r="5" ht="12.75">
      <c r="B5" s="1"/>
    </row>
    <row r="6" ht="12.75">
      <c r="B6" s="20" t="s">
        <v>93</v>
      </c>
    </row>
    <row r="7" ht="12.75">
      <c r="B7" s="1"/>
    </row>
    <row r="8" spans="2:14" ht="39" customHeight="1">
      <c r="B8" s="368" t="s">
        <v>146</v>
      </c>
      <c r="C8" s="369"/>
      <c r="D8" s="369"/>
      <c r="E8" s="369"/>
      <c r="F8" s="369"/>
      <c r="G8" s="369"/>
      <c r="H8" s="369"/>
      <c r="I8" s="369"/>
      <c r="J8" s="369"/>
      <c r="K8" s="369"/>
      <c r="L8" s="369"/>
      <c r="M8" s="369"/>
      <c r="N8" s="369"/>
    </row>
    <row r="9" ht="12.75">
      <c r="B9" s="1" t="s">
        <v>57</v>
      </c>
    </row>
    <row r="10" spans="2:3" ht="15">
      <c r="B10" s="27" t="s">
        <v>47</v>
      </c>
      <c r="C10" s="1" t="s">
        <v>58</v>
      </c>
    </row>
    <row r="11" spans="2:3" ht="15">
      <c r="B11" s="27" t="s">
        <v>47</v>
      </c>
      <c r="C11" s="1" t="s">
        <v>59</v>
      </c>
    </row>
    <row r="12" spans="2:4" ht="15">
      <c r="B12" s="27"/>
      <c r="C12" s="1">
        <v>1</v>
      </c>
      <c r="D12" s="22" t="s">
        <v>60</v>
      </c>
    </row>
    <row r="13" spans="2:4" ht="15">
      <c r="B13" s="27"/>
      <c r="C13" s="1">
        <v>2</v>
      </c>
      <c r="D13" s="22" t="s">
        <v>61</v>
      </c>
    </row>
    <row r="14" spans="2:4" ht="15">
      <c r="B14" s="27"/>
      <c r="C14" s="1">
        <v>3</v>
      </c>
      <c r="D14" s="22" t="s">
        <v>62</v>
      </c>
    </row>
    <row r="15" spans="2:3" ht="15">
      <c r="B15" s="27" t="s">
        <v>47</v>
      </c>
      <c r="C15" s="22" t="s">
        <v>94</v>
      </c>
    </row>
    <row r="16" spans="2:4" ht="15">
      <c r="B16" s="27"/>
      <c r="D16" s="22" t="s">
        <v>147</v>
      </c>
    </row>
    <row r="17" spans="2:4" ht="15">
      <c r="B17" s="27"/>
      <c r="D17" s="22" t="s">
        <v>148</v>
      </c>
    </row>
    <row r="18" spans="2:4" ht="15">
      <c r="B18" s="27"/>
      <c r="D18" s="22" t="s">
        <v>149</v>
      </c>
    </row>
    <row r="19" spans="2:3" ht="15">
      <c r="B19" s="27" t="s">
        <v>47</v>
      </c>
      <c r="C19" s="22" t="s">
        <v>102</v>
      </c>
    </row>
    <row r="20" spans="2:3" ht="15">
      <c r="B20" s="27" t="s">
        <v>47</v>
      </c>
      <c r="C20" s="22" t="s">
        <v>65</v>
      </c>
    </row>
    <row r="21" ht="15">
      <c r="B21" s="27"/>
    </row>
    <row r="22" ht="12.75">
      <c r="B22" s="20" t="s">
        <v>95</v>
      </c>
    </row>
    <row r="23" ht="12.75">
      <c r="B23" s="20"/>
    </row>
    <row r="24" spans="1:14" s="44" customFormat="1" ht="29.25" customHeight="1">
      <c r="A24" s="44">
        <v>1</v>
      </c>
      <c r="B24" s="367" t="s">
        <v>96</v>
      </c>
      <c r="C24" s="367"/>
      <c r="D24" s="367"/>
      <c r="E24" s="367"/>
      <c r="F24" s="367"/>
      <c r="G24" s="367"/>
      <c r="H24" s="367"/>
      <c r="I24" s="367"/>
      <c r="J24" s="367"/>
      <c r="K24" s="367"/>
      <c r="L24" s="367"/>
      <c r="M24" s="367"/>
      <c r="N24" s="367"/>
    </row>
    <row r="25" spans="1:16" s="35" customFormat="1" ht="25.5" customHeight="1">
      <c r="A25" s="35">
        <v>2</v>
      </c>
      <c r="B25" s="367" t="s">
        <v>150</v>
      </c>
      <c r="C25" s="367"/>
      <c r="D25" s="367"/>
      <c r="E25" s="367"/>
      <c r="F25" s="367"/>
      <c r="G25" s="367"/>
      <c r="H25" s="367"/>
      <c r="I25" s="367"/>
      <c r="J25" s="367"/>
      <c r="K25" s="367"/>
      <c r="L25" s="367"/>
      <c r="M25" s="367"/>
      <c r="N25" s="367"/>
      <c r="O25" s="44"/>
      <c r="P25" s="44"/>
    </row>
    <row r="26" spans="1:16" ht="12.75">
      <c r="A26" s="22">
        <v>3</v>
      </c>
      <c r="B26" s="371" t="s">
        <v>97</v>
      </c>
      <c r="C26" s="371"/>
      <c r="D26" s="371"/>
      <c r="E26" s="371"/>
      <c r="F26" s="371"/>
      <c r="G26" s="371"/>
      <c r="H26" s="371"/>
      <c r="I26" s="371"/>
      <c r="J26" s="371"/>
      <c r="K26" s="371"/>
      <c r="L26" s="371"/>
      <c r="M26" s="371"/>
      <c r="N26" s="371"/>
      <c r="O26" s="371"/>
      <c r="P26" s="371"/>
    </row>
    <row r="27" spans="1:16" ht="12.75">
      <c r="A27" s="22">
        <v>4</v>
      </c>
      <c r="B27" s="371" t="s">
        <v>98</v>
      </c>
      <c r="C27" s="371"/>
      <c r="D27" s="371"/>
      <c r="E27" s="371"/>
      <c r="F27" s="371"/>
      <c r="G27" s="371"/>
      <c r="H27" s="371"/>
      <c r="I27" s="371"/>
      <c r="J27" s="371"/>
      <c r="K27" s="371"/>
      <c r="L27" s="371"/>
      <c r="M27" s="371"/>
      <c r="N27" s="371"/>
      <c r="O27" s="371"/>
      <c r="P27" s="371"/>
    </row>
    <row r="28" spans="2:16" ht="12.75">
      <c r="B28" s="371"/>
      <c r="C28" s="371"/>
      <c r="D28" s="371"/>
      <c r="E28" s="371"/>
      <c r="F28" s="371"/>
      <c r="G28" s="371"/>
      <c r="H28" s="371"/>
      <c r="I28" s="371"/>
      <c r="J28" s="371"/>
      <c r="K28" s="371"/>
      <c r="L28" s="371"/>
      <c r="M28" s="371"/>
      <c r="N28" s="371"/>
      <c r="O28" s="371"/>
      <c r="P28" s="371"/>
    </row>
    <row r="29" spans="2:16" ht="12.75">
      <c r="B29" s="370" t="s">
        <v>99</v>
      </c>
      <c r="C29" s="370"/>
      <c r="D29" s="370"/>
      <c r="E29" s="370"/>
      <c r="F29" s="370"/>
      <c r="G29" s="370"/>
      <c r="H29" s="370"/>
      <c r="I29" s="370"/>
      <c r="J29" s="370"/>
      <c r="K29" s="370"/>
      <c r="L29" s="370"/>
      <c r="M29" s="370"/>
      <c r="N29" s="370"/>
      <c r="O29" s="370"/>
      <c r="P29" s="370"/>
    </row>
    <row r="30" spans="2:16" ht="12.75">
      <c r="B30" s="86"/>
      <c r="C30" s="86"/>
      <c r="D30" s="86"/>
      <c r="E30" s="86"/>
      <c r="F30" s="86"/>
      <c r="G30" s="86"/>
      <c r="H30" s="86"/>
      <c r="I30" s="86"/>
      <c r="J30" s="86"/>
      <c r="K30" s="86"/>
      <c r="L30" s="86"/>
      <c r="M30" s="86"/>
      <c r="N30" s="86"/>
      <c r="O30" s="86"/>
      <c r="P30" s="86"/>
    </row>
    <row r="31" spans="1:16" ht="25.5" customHeight="1">
      <c r="A31" s="35">
        <v>1</v>
      </c>
      <c r="B31" s="367" t="s">
        <v>100</v>
      </c>
      <c r="C31" s="367"/>
      <c r="D31" s="367"/>
      <c r="E31" s="367"/>
      <c r="F31" s="367"/>
      <c r="G31" s="367"/>
      <c r="H31" s="367"/>
      <c r="I31" s="367"/>
      <c r="J31" s="367"/>
      <c r="K31" s="367"/>
      <c r="L31" s="367"/>
      <c r="M31" s="367"/>
      <c r="N31" s="367"/>
      <c r="O31" s="44"/>
      <c r="P31" s="44"/>
    </row>
    <row r="32" spans="1:16" ht="41.25" customHeight="1">
      <c r="A32" s="35">
        <v>2</v>
      </c>
      <c r="B32" s="367" t="s">
        <v>151</v>
      </c>
      <c r="C32" s="367"/>
      <c r="D32" s="367"/>
      <c r="E32" s="367"/>
      <c r="F32" s="367"/>
      <c r="G32" s="367"/>
      <c r="H32" s="367"/>
      <c r="I32" s="367"/>
      <c r="J32" s="367"/>
      <c r="K32" s="367"/>
      <c r="L32" s="367"/>
      <c r="M32" s="367"/>
      <c r="N32" s="367"/>
      <c r="O32" s="44"/>
      <c r="P32" s="44"/>
    </row>
    <row r="33" spans="1:16" ht="12.75" customHeight="1">
      <c r="A33" s="35">
        <v>3</v>
      </c>
      <c r="B33" s="367" t="s">
        <v>101</v>
      </c>
      <c r="C33" s="367"/>
      <c r="D33" s="367"/>
      <c r="E33" s="367"/>
      <c r="F33" s="367"/>
      <c r="G33" s="367"/>
      <c r="H33" s="367"/>
      <c r="I33" s="367"/>
      <c r="J33" s="367"/>
      <c r="K33" s="367"/>
      <c r="L33" s="367"/>
      <c r="M33" s="367"/>
      <c r="N33" s="367"/>
      <c r="O33" s="44"/>
      <c r="P33" s="44"/>
    </row>
    <row r="34" spans="1:14" s="35" customFormat="1" ht="52.5" customHeight="1">
      <c r="A34" s="35">
        <v>4</v>
      </c>
      <c r="B34" s="367" t="s">
        <v>152</v>
      </c>
      <c r="C34" s="367"/>
      <c r="D34" s="367"/>
      <c r="E34" s="367"/>
      <c r="F34" s="367"/>
      <c r="G34" s="367"/>
      <c r="H34" s="367"/>
      <c r="I34" s="367"/>
      <c r="J34" s="367"/>
      <c r="K34" s="367"/>
      <c r="L34" s="367"/>
      <c r="M34" s="367"/>
      <c r="N34" s="367"/>
    </row>
  </sheetData>
  <sheetProtection password="CC34" sheet="1" objects="1" scenarios="1"/>
  <mergeCells count="11">
    <mergeCell ref="B34:N34"/>
    <mergeCell ref="B24:N24"/>
    <mergeCell ref="B26:P26"/>
    <mergeCell ref="B32:N32"/>
    <mergeCell ref="B33:N33"/>
    <mergeCell ref="B27:P27"/>
    <mergeCell ref="B28:P28"/>
    <mergeCell ref="B31:N31"/>
    <mergeCell ref="B8:N8"/>
    <mergeCell ref="B25:N25"/>
    <mergeCell ref="B29:P29"/>
  </mergeCells>
  <printOptions/>
  <pageMargins left="0.75" right="0.75" top="1" bottom="1" header="0.5" footer="0.5"/>
  <pageSetup fitToHeight="1" fitToWidth="1" horizontalDpi="300" verticalDpi="300" orientation="landscape" scale="79" r:id="rId1"/>
</worksheet>
</file>

<file path=xl/worksheets/sheet10.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worksheet>
</file>

<file path=xl/worksheets/sheet11.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H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34" header="0.25" footer="0.25"/>
  <pageSetup fitToHeight="1" fitToWidth="1" horizontalDpi="600" verticalDpi="600" orientation="landscape" scale="59" r:id="rId1"/>
  <colBreaks count="1" manualBreakCount="1">
    <brk id="17"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1:AR61"/>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B1:AR61"/>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7"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AR61"/>
  <sheetViews>
    <sheetView view="pageBreakPreview" zoomScale="70" zoomScaleSheetLayoutView="70"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27" max="65535" man="1"/>
  </colBreaks>
</worksheet>
</file>

<file path=xl/worksheets/sheet15.xml><?xml version="1.0" encoding="utf-8"?>
<worksheet xmlns="http://schemas.openxmlformats.org/spreadsheetml/2006/main" xmlns:r="http://schemas.openxmlformats.org/officeDocument/2006/relationships">
  <dimension ref="A2:R65"/>
  <sheetViews>
    <sheetView view="pageBreakPreview" zoomScale="75" zoomScaleSheetLayoutView="75" workbookViewId="0" topLeftCell="A1">
      <selection activeCell="A1" sqref="A1"/>
    </sheetView>
  </sheetViews>
  <sheetFormatPr defaultColWidth="9.140625" defaultRowHeight="12.75"/>
  <cols>
    <col min="1" max="16384" width="9.140625" style="22" customWidth="1"/>
  </cols>
  <sheetData>
    <row r="2" spans="1:18" s="87" customFormat="1" ht="20.25">
      <c r="A2" s="94"/>
      <c r="B2" s="94"/>
      <c r="C2" s="395" t="s">
        <v>28</v>
      </c>
      <c r="D2" s="395"/>
      <c r="E2" s="395"/>
      <c r="F2" s="395"/>
      <c r="G2" s="395"/>
      <c r="H2" s="395"/>
      <c r="I2" s="395"/>
      <c r="J2" s="395"/>
      <c r="K2" s="395"/>
      <c r="L2" s="395"/>
      <c r="M2" s="395"/>
      <c r="N2" s="395"/>
      <c r="O2" s="395"/>
      <c r="P2" s="395"/>
      <c r="Q2" s="94"/>
      <c r="R2" s="94"/>
    </row>
    <row r="3" spans="1:18" s="87" customFormat="1" ht="20.25">
      <c r="A3" s="94"/>
      <c r="B3" s="94"/>
      <c r="C3" s="95"/>
      <c r="D3" s="95"/>
      <c r="E3" s="95"/>
      <c r="F3" s="95"/>
      <c r="G3" s="95"/>
      <c r="H3" s="95"/>
      <c r="I3" s="95"/>
      <c r="J3" s="95"/>
      <c r="K3" s="95"/>
      <c r="L3" s="95"/>
      <c r="M3" s="95"/>
      <c r="N3" s="95"/>
      <c r="O3" s="95"/>
      <c r="P3" s="95"/>
      <c r="Q3" s="94"/>
      <c r="R3" s="94"/>
    </row>
    <row r="4" spans="1:18" s="87" customFormat="1" ht="99" customHeight="1">
      <c r="A4" s="94"/>
      <c r="B4" s="94"/>
      <c r="C4" s="400" t="s">
        <v>109</v>
      </c>
      <c r="D4" s="400"/>
      <c r="E4" s="400"/>
      <c r="F4" s="400"/>
      <c r="G4" s="400"/>
      <c r="H4" s="400"/>
      <c r="I4" s="400"/>
      <c r="J4" s="400"/>
      <c r="K4" s="400"/>
      <c r="L4" s="400"/>
      <c r="M4" s="400"/>
      <c r="N4" s="400"/>
      <c r="O4" s="400"/>
      <c r="P4" s="400"/>
      <c r="Q4" s="94"/>
      <c r="R4" s="94"/>
    </row>
    <row r="5" spans="1:18" s="87" customFormat="1" ht="33.75" customHeight="1">
      <c r="A5" s="94"/>
      <c r="B5" s="94"/>
      <c r="C5" s="96"/>
      <c r="D5" s="96"/>
      <c r="E5" s="96"/>
      <c r="F5" s="96"/>
      <c r="G5" s="96"/>
      <c r="H5" s="96"/>
      <c r="I5" s="96"/>
      <c r="J5" s="96"/>
      <c r="K5" s="96"/>
      <c r="L5" s="96"/>
      <c r="M5" s="96"/>
      <c r="N5" s="96"/>
      <c r="O5" s="96"/>
      <c r="P5" s="96"/>
      <c r="Q5" s="94"/>
      <c r="R5" s="94"/>
    </row>
    <row r="6" spans="1:18" s="87" customFormat="1" ht="21" thickBot="1">
      <c r="A6" s="94"/>
      <c r="B6" s="94"/>
      <c r="C6" s="94"/>
      <c r="D6" s="94"/>
      <c r="E6" s="94"/>
      <c r="F6" s="94"/>
      <c r="G6" s="94"/>
      <c r="H6" s="94"/>
      <c r="I6" s="94"/>
      <c r="J6" s="94"/>
      <c r="K6" s="94"/>
      <c r="L6" s="94"/>
      <c r="M6" s="94"/>
      <c r="N6" s="94"/>
      <c r="O6" s="94"/>
      <c r="P6" s="94"/>
      <c r="Q6" s="94"/>
      <c r="R6" s="94"/>
    </row>
    <row r="7" spans="1:18" s="87" customFormat="1" ht="21" thickTop="1">
      <c r="A7" s="94"/>
      <c r="B7" s="97"/>
      <c r="C7" s="98"/>
      <c r="D7" s="98"/>
      <c r="E7" s="98"/>
      <c r="F7" s="98"/>
      <c r="G7" s="98"/>
      <c r="H7" s="98"/>
      <c r="I7" s="98"/>
      <c r="J7" s="98"/>
      <c r="K7" s="98"/>
      <c r="L7" s="98"/>
      <c r="M7" s="98"/>
      <c r="N7" s="98"/>
      <c r="O7" s="98"/>
      <c r="P7" s="98"/>
      <c r="Q7" s="99"/>
      <c r="R7" s="94"/>
    </row>
    <row r="8" spans="1:18" s="87" customFormat="1" ht="28.5" customHeight="1">
      <c r="A8" s="94"/>
      <c r="B8" s="100"/>
      <c r="C8" s="405" t="s">
        <v>30</v>
      </c>
      <c r="D8" s="406"/>
      <c r="E8" s="406"/>
      <c r="F8" s="406"/>
      <c r="G8" s="406"/>
      <c r="H8" s="406"/>
      <c r="I8" s="406"/>
      <c r="J8" s="406"/>
      <c r="K8" s="406"/>
      <c r="L8" s="406"/>
      <c r="M8" s="406"/>
      <c r="N8" s="406"/>
      <c r="O8" s="406"/>
      <c r="P8" s="406"/>
      <c r="Q8" s="101"/>
      <c r="R8" s="94"/>
    </row>
    <row r="9" spans="1:18" s="87" customFormat="1" ht="84.75" customHeight="1">
      <c r="A9" s="94"/>
      <c r="B9" s="102">
        <v>1</v>
      </c>
      <c r="C9" s="357" t="s">
        <v>89</v>
      </c>
      <c r="D9" s="357"/>
      <c r="E9" s="357"/>
      <c r="F9" s="357"/>
      <c r="G9" s="357"/>
      <c r="H9" s="357"/>
      <c r="I9" s="357"/>
      <c r="J9" s="357"/>
      <c r="K9" s="357"/>
      <c r="L9" s="357"/>
      <c r="M9" s="357"/>
      <c r="N9" s="357"/>
      <c r="O9" s="357"/>
      <c r="P9" s="357"/>
      <c r="Q9" s="101"/>
      <c r="R9" s="94"/>
    </row>
    <row r="10" spans="1:18" s="87" customFormat="1" ht="54.75" customHeight="1">
      <c r="A10" s="94"/>
      <c r="B10" s="102">
        <v>2</v>
      </c>
      <c r="C10" s="357" t="s">
        <v>110</v>
      </c>
      <c r="D10" s="357"/>
      <c r="E10" s="357"/>
      <c r="F10" s="357"/>
      <c r="G10" s="357"/>
      <c r="H10" s="357"/>
      <c r="I10" s="357"/>
      <c r="J10" s="357"/>
      <c r="K10" s="357"/>
      <c r="L10" s="357"/>
      <c r="M10" s="357"/>
      <c r="N10" s="357"/>
      <c r="O10" s="357"/>
      <c r="P10" s="357"/>
      <c r="Q10" s="101"/>
      <c r="R10" s="94"/>
    </row>
    <row r="11" spans="1:18" s="87" customFormat="1" ht="54.75" customHeight="1">
      <c r="A11" s="94"/>
      <c r="B11" s="102">
        <v>3</v>
      </c>
      <c r="C11" s="348" t="s">
        <v>20</v>
      </c>
      <c r="D11" s="348"/>
      <c r="E11" s="348"/>
      <c r="F11" s="348"/>
      <c r="G11" s="348"/>
      <c r="H11" s="348"/>
      <c r="I11" s="348"/>
      <c r="J11" s="348"/>
      <c r="K11" s="348"/>
      <c r="L11" s="348"/>
      <c r="M11" s="348"/>
      <c r="N11" s="348"/>
      <c r="O11" s="348"/>
      <c r="P11" s="348"/>
      <c r="Q11" s="101"/>
      <c r="R11" s="94"/>
    </row>
    <row r="12" spans="1:18" s="87" customFormat="1" ht="48.75" customHeight="1">
      <c r="A12" s="94"/>
      <c r="B12" s="102">
        <v>4</v>
      </c>
      <c r="C12" s="348" t="s">
        <v>111</v>
      </c>
      <c r="D12" s="348"/>
      <c r="E12" s="348"/>
      <c r="F12" s="348"/>
      <c r="G12" s="348"/>
      <c r="H12" s="348"/>
      <c r="I12" s="348"/>
      <c r="J12" s="348"/>
      <c r="K12" s="348"/>
      <c r="L12" s="348"/>
      <c r="M12" s="348"/>
      <c r="N12" s="348"/>
      <c r="O12" s="348"/>
      <c r="P12" s="348"/>
      <c r="Q12" s="101"/>
      <c r="R12" s="94"/>
    </row>
    <row r="13" spans="1:18" s="87" customFormat="1" ht="52.5" customHeight="1">
      <c r="A13" s="94"/>
      <c r="B13" s="102">
        <v>5</v>
      </c>
      <c r="C13" s="348" t="s">
        <v>21</v>
      </c>
      <c r="D13" s="348"/>
      <c r="E13" s="348"/>
      <c r="F13" s="348"/>
      <c r="G13" s="348"/>
      <c r="H13" s="348"/>
      <c r="I13" s="348"/>
      <c r="J13" s="348"/>
      <c r="K13" s="348"/>
      <c r="L13" s="348"/>
      <c r="M13" s="348"/>
      <c r="N13" s="348"/>
      <c r="O13" s="348"/>
      <c r="P13" s="348"/>
      <c r="Q13" s="101"/>
      <c r="R13" s="94"/>
    </row>
    <row r="14" spans="1:18" s="87" customFormat="1" ht="55.5" customHeight="1">
      <c r="A14" s="94"/>
      <c r="B14" s="102">
        <v>6</v>
      </c>
      <c r="C14" s="348" t="s">
        <v>112</v>
      </c>
      <c r="D14" s="348"/>
      <c r="E14" s="348"/>
      <c r="F14" s="348"/>
      <c r="G14" s="348"/>
      <c r="H14" s="348"/>
      <c r="I14" s="348"/>
      <c r="J14" s="348"/>
      <c r="K14" s="348"/>
      <c r="L14" s="348"/>
      <c r="M14" s="348"/>
      <c r="N14" s="348"/>
      <c r="O14" s="348"/>
      <c r="P14" s="348"/>
      <c r="Q14" s="101"/>
      <c r="R14" s="94"/>
    </row>
    <row r="15" spans="1:18" s="87" customFormat="1" ht="33" customHeight="1">
      <c r="A15" s="94"/>
      <c r="B15" s="102">
        <v>7</v>
      </c>
      <c r="C15" s="348" t="s">
        <v>113</v>
      </c>
      <c r="D15" s="348"/>
      <c r="E15" s="348"/>
      <c r="F15" s="348"/>
      <c r="G15" s="348"/>
      <c r="H15" s="348"/>
      <c r="I15" s="348"/>
      <c r="J15" s="348"/>
      <c r="K15" s="348"/>
      <c r="L15" s="348"/>
      <c r="M15" s="348"/>
      <c r="N15" s="348"/>
      <c r="O15" s="348"/>
      <c r="P15" s="348"/>
      <c r="Q15" s="101"/>
      <c r="R15" s="94"/>
    </row>
    <row r="16" spans="1:18" s="87" customFormat="1" ht="34.5" customHeight="1">
      <c r="A16" s="94"/>
      <c r="B16" s="102"/>
      <c r="C16" s="104" t="s">
        <v>36</v>
      </c>
      <c r="D16" s="348" t="s">
        <v>44</v>
      </c>
      <c r="E16" s="348"/>
      <c r="F16" s="348"/>
      <c r="G16" s="348"/>
      <c r="H16" s="348"/>
      <c r="I16" s="348"/>
      <c r="J16" s="348"/>
      <c r="K16" s="348"/>
      <c r="L16" s="348"/>
      <c r="M16" s="348"/>
      <c r="N16" s="348"/>
      <c r="O16" s="348"/>
      <c r="P16" s="348"/>
      <c r="Q16" s="101"/>
      <c r="R16" s="94"/>
    </row>
    <row r="17" spans="1:18" s="87" customFormat="1" ht="39" customHeight="1">
      <c r="A17" s="94"/>
      <c r="B17" s="102"/>
      <c r="C17" s="104" t="s">
        <v>37</v>
      </c>
      <c r="D17" s="348" t="s">
        <v>114</v>
      </c>
      <c r="E17" s="348"/>
      <c r="F17" s="348"/>
      <c r="G17" s="348"/>
      <c r="H17" s="348"/>
      <c r="I17" s="348"/>
      <c r="J17" s="348"/>
      <c r="K17" s="348"/>
      <c r="L17" s="348"/>
      <c r="M17" s="348"/>
      <c r="N17" s="348"/>
      <c r="O17" s="348"/>
      <c r="P17" s="103"/>
      <c r="Q17" s="101"/>
      <c r="R17" s="94"/>
    </row>
    <row r="18" spans="1:18" s="87" customFormat="1" ht="84.75" customHeight="1">
      <c r="A18" s="94"/>
      <c r="B18" s="102">
        <v>8</v>
      </c>
      <c r="C18" s="348" t="s">
        <v>45</v>
      </c>
      <c r="D18" s="348"/>
      <c r="E18" s="348"/>
      <c r="F18" s="348"/>
      <c r="G18" s="348"/>
      <c r="H18" s="348"/>
      <c r="I18" s="348"/>
      <c r="J18" s="348"/>
      <c r="K18" s="348"/>
      <c r="L18" s="348"/>
      <c r="M18" s="348"/>
      <c r="N18" s="348"/>
      <c r="O18" s="348"/>
      <c r="P18" s="348"/>
      <c r="Q18" s="101"/>
      <c r="R18" s="94"/>
    </row>
    <row r="19" spans="1:18" s="87" customFormat="1" ht="20.25">
      <c r="A19" s="94"/>
      <c r="B19" s="102"/>
      <c r="C19" s="103"/>
      <c r="D19" s="103"/>
      <c r="E19" s="103"/>
      <c r="F19" s="103"/>
      <c r="G19" s="103"/>
      <c r="H19" s="103"/>
      <c r="I19" s="103"/>
      <c r="J19" s="103"/>
      <c r="K19" s="103"/>
      <c r="L19" s="103"/>
      <c r="M19" s="103"/>
      <c r="N19" s="103"/>
      <c r="O19" s="103"/>
      <c r="P19" s="103"/>
      <c r="Q19" s="101"/>
      <c r="R19" s="94"/>
    </row>
    <row r="20" spans="1:18" s="87" customFormat="1" ht="20.25">
      <c r="A20" s="94"/>
      <c r="B20" s="102"/>
      <c r="C20" s="103"/>
      <c r="D20" s="103"/>
      <c r="E20" s="103"/>
      <c r="F20" s="103"/>
      <c r="G20" s="103"/>
      <c r="H20" s="103"/>
      <c r="I20" s="103"/>
      <c r="J20" s="103"/>
      <c r="K20" s="103"/>
      <c r="L20" s="103"/>
      <c r="M20" s="103"/>
      <c r="N20" s="103"/>
      <c r="O20" s="103"/>
      <c r="P20" s="103"/>
      <c r="Q20" s="101"/>
      <c r="R20" s="94"/>
    </row>
    <row r="21" spans="1:18" s="87" customFormat="1" ht="20.25">
      <c r="A21" s="94"/>
      <c r="B21" s="102"/>
      <c r="C21" s="103"/>
      <c r="D21" s="103"/>
      <c r="E21" s="103"/>
      <c r="F21" s="103"/>
      <c r="G21" s="103"/>
      <c r="H21" s="103"/>
      <c r="I21" s="103"/>
      <c r="J21" s="103"/>
      <c r="K21" s="103"/>
      <c r="L21" s="103"/>
      <c r="M21" s="103"/>
      <c r="N21" s="103"/>
      <c r="O21" s="103"/>
      <c r="P21" s="103"/>
      <c r="Q21" s="101"/>
      <c r="R21" s="94"/>
    </row>
    <row r="22" spans="1:18" s="87" customFormat="1" ht="11.25" customHeight="1">
      <c r="A22" s="94"/>
      <c r="B22" s="102"/>
      <c r="C22" s="103"/>
      <c r="D22" s="103"/>
      <c r="E22" s="103"/>
      <c r="F22" s="103"/>
      <c r="G22" s="103"/>
      <c r="H22" s="103"/>
      <c r="I22" s="103"/>
      <c r="J22" s="103"/>
      <c r="K22" s="103"/>
      <c r="L22" s="103"/>
      <c r="M22" s="103"/>
      <c r="N22" s="103"/>
      <c r="O22" s="103"/>
      <c r="P22" s="103"/>
      <c r="Q22" s="101"/>
      <c r="R22" s="94"/>
    </row>
    <row r="23" spans="1:18" s="87" customFormat="1" ht="102" customHeight="1">
      <c r="A23" s="94"/>
      <c r="B23" s="102">
        <v>9</v>
      </c>
      <c r="C23" s="403" t="s">
        <v>115</v>
      </c>
      <c r="D23" s="403"/>
      <c r="E23" s="403"/>
      <c r="F23" s="403"/>
      <c r="G23" s="403"/>
      <c r="H23" s="403"/>
      <c r="I23" s="403"/>
      <c r="J23" s="403"/>
      <c r="K23" s="403"/>
      <c r="L23" s="403"/>
      <c r="M23" s="403"/>
      <c r="N23" s="403"/>
      <c r="O23" s="403"/>
      <c r="P23" s="403"/>
      <c r="Q23" s="101"/>
      <c r="R23" s="94"/>
    </row>
    <row r="24" spans="1:18" s="87" customFormat="1" ht="44.25" customHeight="1">
      <c r="A24" s="94"/>
      <c r="B24" s="102">
        <v>10</v>
      </c>
      <c r="C24" s="348" t="s">
        <v>23</v>
      </c>
      <c r="D24" s="348"/>
      <c r="E24" s="348"/>
      <c r="F24" s="348"/>
      <c r="G24" s="348"/>
      <c r="H24" s="348"/>
      <c r="I24" s="348"/>
      <c r="J24" s="348"/>
      <c r="K24" s="348"/>
      <c r="L24" s="348"/>
      <c r="M24" s="348"/>
      <c r="N24" s="348"/>
      <c r="O24" s="348"/>
      <c r="P24" s="348"/>
      <c r="Q24" s="101"/>
      <c r="R24" s="94"/>
    </row>
    <row r="25" spans="1:18" s="87" customFormat="1" ht="47.25" customHeight="1">
      <c r="A25" s="94"/>
      <c r="B25" s="102">
        <v>11</v>
      </c>
      <c r="C25" s="348" t="s">
        <v>141</v>
      </c>
      <c r="D25" s="348"/>
      <c r="E25" s="348"/>
      <c r="F25" s="348"/>
      <c r="G25" s="348"/>
      <c r="H25" s="348"/>
      <c r="I25" s="348"/>
      <c r="J25" s="348"/>
      <c r="K25" s="348"/>
      <c r="L25" s="348"/>
      <c r="M25" s="348"/>
      <c r="N25" s="348"/>
      <c r="O25" s="348"/>
      <c r="P25" s="348"/>
      <c r="Q25" s="101"/>
      <c r="R25" s="94"/>
    </row>
    <row r="26" spans="1:18" s="87" customFormat="1" ht="27.75" customHeight="1">
      <c r="A26" s="94"/>
      <c r="B26" s="105">
        <v>12</v>
      </c>
      <c r="C26" s="106" t="s">
        <v>42</v>
      </c>
      <c r="D26" s="106"/>
      <c r="E26" s="106"/>
      <c r="F26" s="106"/>
      <c r="G26" s="106"/>
      <c r="H26" s="106"/>
      <c r="I26" s="103"/>
      <c r="J26" s="103"/>
      <c r="K26" s="103"/>
      <c r="L26" s="103"/>
      <c r="M26" s="103"/>
      <c r="N26" s="103"/>
      <c r="O26" s="103"/>
      <c r="P26" s="103"/>
      <c r="Q26" s="101"/>
      <c r="R26" s="94"/>
    </row>
    <row r="27" spans="1:18" s="87" customFormat="1" ht="27" customHeight="1">
      <c r="A27" s="94"/>
      <c r="B27" s="102"/>
      <c r="C27" s="103"/>
      <c r="D27" s="103"/>
      <c r="E27" s="103"/>
      <c r="F27" s="103"/>
      <c r="G27" s="103"/>
      <c r="H27" s="103"/>
      <c r="I27" s="103"/>
      <c r="J27" s="103"/>
      <c r="K27" s="103"/>
      <c r="L27" s="103"/>
      <c r="M27" s="103"/>
      <c r="N27" s="103"/>
      <c r="O27" s="103"/>
      <c r="P27" s="103"/>
      <c r="Q27" s="101"/>
      <c r="R27" s="94"/>
    </row>
    <row r="28" spans="1:18" s="87" customFormat="1" ht="20.25" customHeight="1">
      <c r="A28" s="94"/>
      <c r="B28" s="102"/>
      <c r="C28" s="103"/>
      <c r="D28" s="103"/>
      <c r="E28" s="103"/>
      <c r="F28" s="103"/>
      <c r="G28" s="103"/>
      <c r="H28" s="103"/>
      <c r="I28" s="103"/>
      <c r="J28" s="103"/>
      <c r="K28" s="103"/>
      <c r="L28" s="103"/>
      <c r="M28" s="103"/>
      <c r="N28" s="103"/>
      <c r="O28" s="103"/>
      <c r="P28" s="103"/>
      <c r="Q28" s="101"/>
      <c r="R28" s="94"/>
    </row>
    <row r="29" spans="1:18" s="87" customFormat="1" ht="105.75" customHeight="1">
      <c r="A29" s="94"/>
      <c r="B29" s="102"/>
      <c r="C29" s="352" t="s">
        <v>116</v>
      </c>
      <c r="D29" s="352"/>
      <c r="E29" s="352"/>
      <c r="F29" s="352"/>
      <c r="G29" s="352"/>
      <c r="H29" s="352"/>
      <c r="I29" s="352"/>
      <c r="J29" s="352"/>
      <c r="K29" s="352"/>
      <c r="L29" s="352"/>
      <c r="M29" s="352"/>
      <c r="N29" s="352"/>
      <c r="O29" s="352"/>
      <c r="P29" s="352"/>
      <c r="Q29" s="101"/>
      <c r="R29" s="94"/>
    </row>
    <row r="30" spans="1:18" s="87" customFormat="1" ht="47.25" customHeight="1">
      <c r="A30" s="94"/>
      <c r="B30" s="100"/>
      <c r="C30" s="106"/>
      <c r="D30" s="106"/>
      <c r="E30" s="106"/>
      <c r="F30" s="106"/>
      <c r="G30" s="106"/>
      <c r="H30" s="106"/>
      <c r="I30" s="106"/>
      <c r="J30" s="106"/>
      <c r="K30" s="106"/>
      <c r="L30" s="106"/>
      <c r="M30" s="106"/>
      <c r="N30" s="106"/>
      <c r="O30" s="106"/>
      <c r="P30" s="106"/>
      <c r="Q30" s="101"/>
      <c r="R30" s="94"/>
    </row>
    <row r="31" spans="1:18" s="87" customFormat="1" ht="47.25" customHeight="1" thickBot="1">
      <c r="A31" s="94"/>
      <c r="B31" s="107"/>
      <c r="C31" s="108"/>
      <c r="D31" s="108"/>
      <c r="E31" s="108"/>
      <c r="F31" s="108"/>
      <c r="G31" s="108"/>
      <c r="H31" s="108"/>
      <c r="I31" s="108"/>
      <c r="J31" s="108"/>
      <c r="K31" s="108"/>
      <c r="L31" s="108"/>
      <c r="M31" s="108"/>
      <c r="N31" s="108"/>
      <c r="O31" s="108"/>
      <c r="P31" s="108"/>
      <c r="Q31" s="109"/>
      <c r="R31" s="94"/>
    </row>
    <row r="32" spans="1:18" s="87" customFormat="1" ht="27.75" customHeight="1" thickTop="1">
      <c r="A32" s="94"/>
      <c r="B32" s="110"/>
      <c r="C32" s="94"/>
      <c r="D32" s="94"/>
      <c r="E32" s="94"/>
      <c r="F32" s="94"/>
      <c r="G32" s="94"/>
      <c r="H32" s="94"/>
      <c r="I32" s="94"/>
      <c r="J32" s="94"/>
      <c r="K32" s="94"/>
      <c r="L32" s="94"/>
      <c r="M32" s="94"/>
      <c r="N32" s="94"/>
      <c r="O32" s="94"/>
      <c r="P32" s="94"/>
      <c r="Q32" s="111"/>
      <c r="R32" s="94"/>
    </row>
    <row r="33" spans="1:18" ht="13.5" thickBot="1">
      <c r="A33" s="70"/>
      <c r="B33" s="75"/>
      <c r="C33" s="70"/>
      <c r="D33" s="70"/>
      <c r="E33" s="70"/>
      <c r="F33" s="70"/>
      <c r="G33" s="70"/>
      <c r="H33" s="70"/>
      <c r="I33" s="70"/>
      <c r="J33" s="70"/>
      <c r="K33" s="70"/>
      <c r="L33" s="70"/>
      <c r="M33" s="70"/>
      <c r="N33" s="70"/>
      <c r="O33" s="70"/>
      <c r="P33" s="70"/>
      <c r="Q33" s="70"/>
      <c r="R33" s="70"/>
    </row>
    <row r="34" spans="1:18" ht="13.5" thickTop="1">
      <c r="A34" s="70"/>
      <c r="B34" s="69"/>
      <c r="C34" s="68"/>
      <c r="D34" s="68"/>
      <c r="E34" s="68"/>
      <c r="F34" s="68"/>
      <c r="G34" s="68"/>
      <c r="H34" s="68"/>
      <c r="I34" s="68"/>
      <c r="J34" s="68"/>
      <c r="K34" s="68"/>
      <c r="L34" s="68"/>
      <c r="M34" s="68"/>
      <c r="N34" s="68"/>
      <c r="O34" s="68"/>
      <c r="P34" s="68"/>
      <c r="Q34" s="63"/>
      <c r="R34" s="70"/>
    </row>
    <row r="35" spans="1:18" s="87" customFormat="1" ht="90.75" customHeight="1">
      <c r="A35" s="94"/>
      <c r="B35" s="112"/>
      <c r="C35" s="398" t="s">
        <v>29</v>
      </c>
      <c r="D35" s="398"/>
      <c r="E35" s="398"/>
      <c r="F35" s="398"/>
      <c r="G35" s="398"/>
      <c r="H35" s="398"/>
      <c r="I35" s="398"/>
      <c r="J35" s="398"/>
      <c r="K35" s="398"/>
      <c r="L35" s="398"/>
      <c r="M35" s="398"/>
      <c r="N35" s="398"/>
      <c r="O35" s="398"/>
      <c r="P35" s="398"/>
      <c r="Q35" s="399"/>
      <c r="R35" s="94"/>
    </row>
    <row r="36" spans="1:18" s="87" customFormat="1" ht="90.75" customHeight="1">
      <c r="A36" s="94"/>
      <c r="B36" s="112"/>
      <c r="C36" s="113"/>
      <c r="D36" s="113"/>
      <c r="E36" s="113"/>
      <c r="F36" s="113"/>
      <c r="G36" s="113"/>
      <c r="H36" s="113"/>
      <c r="I36" s="113"/>
      <c r="J36" s="113"/>
      <c r="K36" s="113"/>
      <c r="L36" s="113"/>
      <c r="M36" s="113"/>
      <c r="N36" s="113"/>
      <c r="O36" s="113"/>
      <c r="P36" s="113"/>
      <c r="Q36" s="114"/>
      <c r="R36" s="94"/>
    </row>
    <row r="37" spans="1:18" s="87" customFormat="1" ht="63.75" customHeight="1">
      <c r="A37" s="94"/>
      <c r="B37" s="102">
        <v>1</v>
      </c>
      <c r="C37" s="357" t="s">
        <v>117</v>
      </c>
      <c r="D37" s="357"/>
      <c r="E37" s="357"/>
      <c r="F37" s="357"/>
      <c r="G37" s="357"/>
      <c r="H37" s="357"/>
      <c r="I37" s="357"/>
      <c r="J37" s="357"/>
      <c r="K37" s="357"/>
      <c r="L37" s="357"/>
      <c r="M37" s="357"/>
      <c r="N37" s="357"/>
      <c r="O37" s="357"/>
      <c r="P37" s="357"/>
      <c r="Q37" s="114"/>
      <c r="R37" s="94"/>
    </row>
    <row r="38" spans="1:18" s="87" customFormat="1" ht="81" customHeight="1">
      <c r="A38" s="94"/>
      <c r="B38" s="115">
        <v>2</v>
      </c>
      <c r="C38" s="357" t="s">
        <v>157</v>
      </c>
      <c r="D38" s="348"/>
      <c r="E38" s="348"/>
      <c r="F38" s="348"/>
      <c r="G38" s="348"/>
      <c r="H38" s="348"/>
      <c r="I38" s="348"/>
      <c r="J38" s="348"/>
      <c r="K38" s="348"/>
      <c r="L38" s="348"/>
      <c r="M38" s="348"/>
      <c r="N38" s="348"/>
      <c r="O38" s="348"/>
      <c r="P38" s="348"/>
      <c r="Q38" s="101"/>
      <c r="R38" s="94"/>
    </row>
    <row r="39" spans="1:18" s="87" customFormat="1" ht="50.25" customHeight="1">
      <c r="A39" s="94"/>
      <c r="B39" s="115">
        <v>3</v>
      </c>
      <c r="C39" s="396" t="s">
        <v>142</v>
      </c>
      <c r="D39" s="348"/>
      <c r="E39" s="348"/>
      <c r="F39" s="348"/>
      <c r="G39" s="348"/>
      <c r="H39" s="348"/>
      <c r="I39" s="348"/>
      <c r="J39" s="348"/>
      <c r="K39" s="348"/>
      <c r="L39" s="348"/>
      <c r="M39" s="348"/>
      <c r="N39" s="348"/>
      <c r="O39" s="348"/>
      <c r="P39" s="348"/>
      <c r="Q39" s="101"/>
      <c r="R39" s="94"/>
    </row>
    <row r="40" spans="1:18" s="87" customFormat="1" ht="27.75" customHeight="1">
      <c r="A40" s="94"/>
      <c r="B40" s="115">
        <v>4</v>
      </c>
      <c r="C40" s="357" t="s">
        <v>118</v>
      </c>
      <c r="D40" s="397"/>
      <c r="E40" s="397"/>
      <c r="F40" s="397"/>
      <c r="G40" s="397"/>
      <c r="H40" s="397"/>
      <c r="I40" s="397"/>
      <c r="J40" s="397"/>
      <c r="K40" s="397"/>
      <c r="L40" s="397"/>
      <c r="M40" s="397"/>
      <c r="N40" s="397"/>
      <c r="O40" s="397"/>
      <c r="P40" s="397"/>
      <c r="Q40" s="101"/>
      <c r="R40" s="94"/>
    </row>
    <row r="41" spans="1:18" s="87" customFormat="1" ht="60.75" customHeight="1">
      <c r="A41" s="94"/>
      <c r="B41" s="115">
        <v>5</v>
      </c>
      <c r="C41" s="357" t="s">
        <v>43</v>
      </c>
      <c r="D41" s="348"/>
      <c r="E41" s="348"/>
      <c r="F41" s="348"/>
      <c r="G41" s="348"/>
      <c r="H41" s="348"/>
      <c r="I41" s="348"/>
      <c r="J41" s="348"/>
      <c r="K41" s="348"/>
      <c r="L41" s="348"/>
      <c r="M41" s="348"/>
      <c r="N41" s="348"/>
      <c r="O41" s="348"/>
      <c r="P41" s="348"/>
      <c r="Q41" s="101"/>
      <c r="R41" s="94"/>
    </row>
    <row r="42" spans="1:18" s="87" customFormat="1" ht="90.75" customHeight="1">
      <c r="A42" s="94"/>
      <c r="B42" s="115">
        <v>6</v>
      </c>
      <c r="C42" s="349" t="s">
        <v>119</v>
      </c>
      <c r="D42" s="349"/>
      <c r="E42" s="349"/>
      <c r="F42" s="349"/>
      <c r="G42" s="349"/>
      <c r="H42" s="349"/>
      <c r="I42" s="349"/>
      <c r="J42" s="349"/>
      <c r="K42" s="349"/>
      <c r="L42" s="349"/>
      <c r="M42" s="349"/>
      <c r="N42" s="349"/>
      <c r="O42" s="349"/>
      <c r="P42" s="349"/>
      <c r="Q42" s="101"/>
      <c r="R42" s="94"/>
    </row>
    <row r="43" spans="1:18" s="87" customFormat="1" ht="90.75" customHeight="1">
      <c r="A43" s="94"/>
      <c r="B43" s="102">
        <v>7</v>
      </c>
      <c r="C43" s="348" t="s">
        <v>104</v>
      </c>
      <c r="D43" s="348"/>
      <c r="E43" s="348"/>
      <c r="F43" s="348"/>
      <c r="G43" s="348"/>
      <c r="H43" s="348"/>
      <c r="I43" s="348"/>
      <c r="J43" s="348"/>
      <c r="K43" s="348"/>
      <c r="L43" s="348"/>
      <c r="M43" s="348"/>
      <c r="N43" s="348"/>
      <c r="O43" s="348"/>
      <c r="P43" s="348"/>
      <c r="Q43" s="101"/>
      <c r="R43" s="94"/>
    </row>
    <row r="44" spans="1:18" s="87" customFormat="1" ht="90.75" customHeight="1">
      <c r="A44" s="94"/>
      <c r="B44" s="102"/>
      <c r="C44" s="103"/>
      <c r="D44" s="103"/>
      <c r="E44" s="103"/>
      <c r="F44" s="103"/>
      <c r="G44" s="103"/>
      <c r="H44" s="103"/>
      <c r="I44" s="103"/>
      <c r="J44" s="103"/>
      <c r="K44" s="103"/>
      <c r="L44" s="103"/>
      <c r="M44" s="103"/>
      <c r="N44" s="103"/>
      <c r="O44" s="103"/>
      <c r="P44" s="103"/>
      <c r="Q44" s="101"/>
      <c r="R44" s="94"/>
    </row>
    <row r="45" spans="1:18" ht="13.5" thickBot="1">
      <c r="A45" s="70"/>
      <c r="B45" s="64"/>
      <c r="C45" s="66"/>
      <c r="D45" s="67"/>
      <c r="E45" s="67"/>
      <c r="F45" s="67"/>
      <c r="G45" s="67"/>
      <c r="H45" s="67"/>
      <c r="I45" s="67"/>
      <c r="J45" s="67"/>
      <c r="K45" s="67"/>
      <c r="L45" s="67"/>
      <c r="M45" s="67"/>
      <c r="N45" s="67"/>
      <c r="O45" s="67"/>
      <c r="P45" s="67"/>
      <c r="Q45" s="65"/>
      <c r="R45" s="70"/>
    </row>
    <row r="46" spans="1:18" ht="13.5" thickTop="1">
      <c r="A46" s="70"/>
      <c r="B46" s="74"/>
      <c r="C46" s="72"/>
      <c r="D46" s="71"/>
      <c r="E46" s="71"/>
      <c r="F46" s="71"/>
      <c r="G46" s="71"/>
      <c r="H46" s="71"/>
      <c r="I46" s="71"/>
      <c r="J46" s="71"/>
      <c r="K46" s="71"/>
      <c r="L46" s="71"/>
      <c r="M46" s="71"/>
      <c r="N46" s="71"/>
      <c r="O46" s="71"/>
      <c r="P46" s="71"/>
      <c r="Q46" s="73"/>
      <c r="R46" s="70"/>
    </row>
    <row r="47" spans="1:18" ht="12.75">
      <c r="A47" s="70"/>
      <c r="B47" s="74"/>
      <c r="C47" s="72"/>
      <c r="D47" s="71"/>
      <c r="E47" s="71"/>
      <c r="F47" s="71"/>
      <c r="G47" s="71"/>
      <c r="H47" s="71"/>
      <c r="I47" s="71"/>
      <c r="J47" s="71"/>
      <c r="K47" s="71"/>
      <c r="L47" s="71"/>
      <c r="M47" s="71"/>
      <c r="N47" s="71"/>
      <c r="O47" s="71"/>
      <c r="P47" s="71"/>
      <c r="Q47" s="73"/>
      <c r="R47" s="70"/>
    </row>
    <row r="48" spans="1:18" ht="13.5" thickBot="1">
      <c r="A48" s="70"/>
      <c r="B48" s="76"/>
      <c r="C48" s="77"/>
      <c r="D48" s="78"/>
      <c r="E48" s="78"/>
      <c r="F48" s="78"/>
      <c r="G48" s="78"/>
      <c r="H48" s="78"/>
      <c r="I48" s="78"/>
      <c r="J48" s="78"/>
      <c r="K48" s="78"/>
      <c r="L48" s="78"/>
      <c r="M48" s="78"/>
      <c r="N48" s="78"/>
      <c r="O48" s="78"/>
      <c r="P48" s="78"/>
      <c r="Q48" s="70"/>
      <c r="R48" s="70"/>
    </row>
    <row r="49" spans="1:18" s="87" customFormat="1" ht="21" customHeight="1" thickTop="1">
      <c r="A49" s="94"/>
      <c r="B49" s="116"/>
      <c r="C49" s="117"/>
      <c r="D49" s="117"/>
      <c r="E49" s="117"/>
      <c r="F49" s="117"/>
      <c r="G49" s="117"/>
      <c r="H49" s="117"/>
      <c r="I49" s="117"/>
      <c r="J49" s="117"/>
      <c r="K49" s="117"/>
      <c r="L49" s="117"/>
      <c r="M49" s="117"/>
      <c r="N49" s="117"/>
      <c r="O49" s="117"/>
      <c r="P49" s="117"/>
      <c r="Q49" s="99"/>
      <c r="R49" s="94"/>
    </row>
    <row r="50" spans="1:18" s="87" customFormat="1" ht="21" customHeight="1">
      <c r="A50" s="94"/>
      <c r="B50" s="112"/>
      <c r="C50" s="398" t="s">
        <v>49</v>
      </c>
      <c r="D50" s="398"/>
      <c r="E50" s="398"/>
      <c r="F50" s="398"/>
      <c r="G50" s="398"/>
      <c r="H50" s="398"/>
      <c r="I50" s="398"/>
      <c r="J50" s="398"/>
      <c r="K50" s="398"/>
      <c r="L50" s="398"/>
      <c r="M50" s="398"/>
      <c r="N50" s="398"/>
      <c r="O50" s="398"/>
      <c r="P50" s="398"/>
      <c r="Q50" s="399"/>
      <c r="R50" s="94"/>
    </row>
    <row r="51" spans="1:18" s="87" customFormat="1" ht="21" customHeight="1">
      <c r="A51" s="94"/>
      <c r="B51" s="112"/>
      <c r="C51" s="113"/>
      <c r="D51" s="113"/>
      <c r="E51" s="113"/>
      <c r="F51" s="113"/>
      <c r="G51" s="113"/>
      <c r="H51" s="113"/>
      <c r="I51" s="113"/>
      <c r="J51" s="113"/>
      <c r="K51" s="113"/>
      <c r="L51" s="113"/>
      <c r="M51" s="113"/>
      <c r="N51" s="113"/>
      <c r="O51" s="113"/>
      <c r="P51" s="113"/>
      <c r="Q51" s="114"/>
      <c r="R51" s="94"/>
    </row>
    <row r="52" spans="1:18" s="87" customFormat="1" ht="21" customHeight="1">
      <c r="A52" s="94"/>
      <c r="B52" s="112">
        <v>1</v>
      </c>
      <c r="C52" s="357" t="s">
        <v>120</v>
      </c>
      <c r="D52" s="357"/>
      <c r="E52" s="357"/>
      <c r="F52" s="357"/>
      <c r="G52" s="357"/>
      <c r="H52" s="357"/>
      <c r="I52" s="357"/>
      <c r="J52" s="357"/>
      <c r="K52" s="357"/>
      <c r="L52" s="357"/>
      <c r="M52" s="357"/>
      <c r="N52" s="357"/>
      <c r="O52" s="357"/>
      <c r="P52" s="357"/>
      <c r="Q52" s="114"/>
      <c r="R52" s="94"/>
    </row>
    <row r="53" spans="1:18" s="87" customFormat="1" ht="21" customHeight="1">
      <c r="A53" s="94"/>
      <c r="B53" s="115">
        <v>2</v>
      </c>
      <c r="C53" s="357" t="s">
        <v>50</v>
      </c>
      <c r="D53" s="348"/>
      <c r="E53" s="348"/>
      <c r="F53" s="348"/>
      <c r="G53" s="348"/>
      <c r="H53" s="348"/>
      <c r="I53" s="348"/>
      <c r="J53" s="348"/>
      <c r="K53" s="348"/>
      <c r="L53" s="348"/>
      <c r="M53" s="348"/>
      <c r="N53" s="348"/>
      <c r="O53" s="348"/>
      <c r="P53" s="348"/>
      <c r="Q53" s="101"/>
      <c r="R53" s="94"/>
    </row>
    <row r="54" spans="1:18" s="87" customFormat="1" ht="21" customHeight="1">
      <c r="A54" s="94"/>
      <c r="B54" s="115">
        <v>3</v>
      </c>
      <c r="C54" s="357" t="s">
        <v>121</v>
      </c>
      <c r="D54" s="348"/>
      <c r="E54" s="348"/>
      <c r="F54" s="348"/>
      <c r="G54" s="348"/>
      <c r="H54" s="348"/>
      <c r="I54" s="348"/>
      <c r="J54" s="348"/>
      <c r="K54" s="348"/>
      <c r="L54" s="348"/>
      <c r="M54" s="348"/>
      <c r="N54" s="348"/>
      <c r="O54" s="348"/>
      <c r="P54" s="348"/>
      <c r="Q54" s="101"/>
      <c r="R54" s="94"/>
    </row>
    <row r="55" spans="1:18" s="87" customFormat="1" ht="39.75" customHeight="1">
      <c r="A55" s="94"/>
      <c r="B55" s="115">
        <v>4</v>
      </c>
      <c r="C55" s="357" t="s">
        <v>90</v>
      </c>
      <c r="D55" s="348"/>
      <c r="E55" s="348"/>
      <c r="F55" s="348"/>
      <c r="G55" s="348"/>
      <c r="H55" s="348"/>
      <c r="I55" s="348"/>
      <c r="J55" s="348"/>
      <c r="K55" s="348"/>
      <c r="L55" s="348"/>
      <c r="M55" s="348"/>
      <c r="N55" s="348"/>
      <c r="O55" s="348"/>
      <c r="P55" s="348"/>
      <c r="Q55" s="101"/>
      <c r="R55" s="94"/>
    </row>
    <row r="56" spans="1:18" s="87" customFormat="1" ht="87" customHeight="1">
      <c r="A56" s="94"/>
      <c r="B56" s="115">
        <v>5</v>
      </c>
      <c r="C56" s="349" t="s">
        <v>119</v>
      </c>
      <c r="D56" s="349"/>
      <c r="E56" s="349"/>
      <c r="F56" s="349"/>
      <c r="G56" s="349"/>
      <c r="H56" s="349"/>
      <c r="I56" s="349"/>
      <c r="J56" s="349"/>
      <c r="K56" s="349"/>
      <c r="L56" s="349"/>
      <c r="M56" s="349"/>
      <c r="N56" s="349"/>
      <c r="O56" s="349"/>
      <c r="P56" s="349"/>
      <c r="Q56" s="101"/>
      <c r="R56" s="94"/>
    </row>
    <row r="57" spans="1:18" ht="13.5" thickBot="1">
      <c r="A57" s="70"/>
      <c r="B57" s="64"/>
      <c r="C57" s="350"/>
      <c r="D57" s="351"/>
      <c r="E57" s="351"/>
      <c r="F57" s="351"/>
      <c r="G57" s="351"/>
      <c r="H57" s="351"/>
      <c r="I57" s="351"/>
      <c r="J57" s="351"/>
      <c r="K57" s="351"/>
      <c r="L57" s="351"/>
      <c r="M57" s="351"/>
      <c r="N57" s="351"/>
      <c r="O57" s="351"/>
      <c r="P57" s="351"/>
      <c r="Q57" s="65"/>
      <c r="R57" s="70"/>
    </row>
    <row r="58" spans="1:18" ht="13.5" thickTop="1">
      <c r="A58" s="70"/>
      <c r="B58" s="76"/>
      <c r="C58" s="401"/>
      <c r="D58" s="402"/>
      <c r="E58" s="402"/>
      <c r="F58" s="402"/>
      <c r="G58" s="402"/>
      <c r="H58" s="402"/>
      <c r="I58" s="402"/>
      <c r="J58" s="402"/>
      <c r="K58" s="402"/>
      <c r="L58" s="402"/>
      <c r="M58" s="402"/>
      <c r="N58" s="402"/>
      <c r="O58" s="402"/>
      <c r="P58" s="402"/>
      <c r="Q58" s="70"/>
      <c r="R58" s="70"/>
    </row>
    <row r="59" spans="1:18" ht="12.75">
      <c r="A59" s="70"/>
      <c r="B59" s="76"/>
      <c r="C59" s="77"/>
      <c r="D59" s="78"/>
      <c r="E59" s="78"/>
      <c r="F59" s="78"/>
      <c r="G59" s="78"/>
      <c r="H59" s="78"/>
      <c r="I59" s="78"/>
      <c r="J59" s="78"/>
      <c r="K59" s="78"/>
      <c r="L59" s="78"/>
      <c r="M59" s="78"/>
      <c r="N59" s="78"/>
      <c r="O59" s="78"/>
      <c r="P59" s="78"/>
      <c r="Q59" s="70"/>
      <c r="R59" s="70"/>
    </row>
    <row r="60" spans="1:18" ht="15.75">
      <c r="A60" s="70"/>
      <c r="B60" s="70"/>
      <c r="C60" s="366" t="s">
        <v>48</v>
      </c>
      <c r="D60" s="356"/>
      <c r="E60" s="356"/>
      <c r="F60" s="356"/>
      <c r="G60" s="356"/>
      <c r="H60" s="356"/>
      <c r="I60" s="356"/>
      <c r="J60" s="356"/>
      <c r="K60" s="356"/>
      <c r="L60" s="356"/>
      <c r="M60" s="356"/>
      <c r="N60" s="356"/>
      <c r="O60" s="356"/>
      <c r="P60" s="356"/>
      <c r="Q60" s="70"/>
      <c r="R60" s="70"/>
    </row>
    <row r="61" spans="1:18" ht="15">
      <c r="A61" s="70"/>
      <c r="B61" s="79" t="s">
        <v>47</v>
      </c>
      <c r="C61" s="404" t="s">
        <v>46</v>
      </c>
      <c r="D61" s="404"/>
      <c r="E61" s="404"/>
      <c r="F61" s="404"/>
      <c r="G61" s="404"/>
      <c r="H61" s="404"/>
      <c r="I61" s="404"/>
      <c r="J61" s="404"/>
      <c r="K61" s="404"/>
      <c r="L61" s="404"/>
      <c r="M61" s="404"/>
      <c r="N61" s="404"/>
      <c r="O61" s="404"/>
      <c r="P61" s="404"/>
      <c r="Q61" s="70"/>
      <c r="R61" s="70"/>
    </row>
    <row r="62" spans="1:18" s="43" customFormat="1" ht="15" customHeight="1">
      <c r="A62" s="80"/>
      <c r="B62" s="81" t="s">
        <v>47</v>
      </c>
      <c r="C62" s="358" t="s">
        <v>91</v>
      </c>
      <c r="D62" s="358"/>
      <c r="E62" s="358"/>
      <c r="F62" s="358"/>
      <c r="G62" s="358"/>
      <c r="H62" s="358"/>
      <c r="I62" s="358"/>
      <c r="J62" s="358"/>
      <c r="K62" s="358"/>
      <c r="L62" s="358"/>
      <c r="M62" s="358"/>
      <c r="N62" s="358"/>
      <c r="O62" s="358"/>
      <c r="P62" s="358"/>
      <c r="Q62" s="80"/>
      <c r="R62" s="80"/>
    </row>
    <row r="63" spans="1:18" s="43" customFormat="1" ht="15" customHeight="1">
      <c r="A63" s="80"/>
      <c r="B63" s="81"/>
      <c r="C63" s="82"/>
      <c r="D63" s="82"/>
      <c r="E63" s="82"/>
      <c r="F63" s="82"/>
      <c r="G63" s="82"/>
      <c r="H63" s="82"/>
      <c r="I63" s="82"/>
      <c r="J63" s="82"/>
      <c r="K63" s="82"/>
      <c r="L63" s="82"/>
      <c r="M63" s="82"/>
      <c r="N63" s="82"/>
      <c r="O63" s="82"/>
      <c r="P63" s="82"/>
      <c r="Q63" s="80"/>
      <c r="R63" s="80"/>
    </row>
    <row r="64" spans="1:18" s="43" customFormat="1" ht="15" customHeight="1">
      <c r="A64" s="80"/>
      <c r="B64" s="81"/>
      <c r="C64" s="82"/>
      <c r="D64" s="82"/>
      <c r="E64" s="82"/>
      <c r="F64" s="82"/>
      <c r="G64" s="82"/>
      <c r="H64" s="82"/>
      <c r="I64" s="82"/>
      <c r="J64" s="82"/>
      <c r="K64" s="82"/>
      <c r="L64" s="82"/>
      <c r="M64" s="82"/>
      <c r="N64" s="82"/>
      <c r="O64" s="82"/>
      <c r="P64" s="82"/>
      <c r="Q64" s="80"/>
      <c r="R64" s="80"/>
    </row>
    <row r="65" spans="1:18" ht="12.75">
      <c r="A65" s="70"/>
      <c r="B65" s="76"/>
      <c r="C65" s="401"/>
      <c r="D65" s="402"/>
      <c r="E65" s="402"/>
      <c r="F65" s="402"/>
      <c r="G65" s="402"/>
      <c r="H65" s="402"/>
      <c r="I65" s="402"/>
      <c r="J65" s="402"/>
      <c r="K65" s="402"/>
      <c r="L65" s="402"/>
      <c r="M65" s="402"/>
      <c r="N65" s="402"/>
      <c r="O65" s="402"/>
      <c r="P65" s="402"/>
      <c r="Q65" s="70"/>
      <c r="R65" s="70"/>
    </row>
  </sheetData>
  <sheetProtection password="CC34" sheet="1" objects="1" scenarios="1"/>
  <mergeCells count="37">
    <mergeCell ref="C42:P42"/>
    <mergeCell ref="C61:P61"/>
    <mergeCell ref="C58:P58"/>
    <mergeCell ref="C8:P8"/>
    <mergeCell ref="C9:P9"/>
    <mergeCell ref="C10:P10"/>
    <mergeCell ref="C11:P11"/>
    <mergeCell ref="C12:P12"/>
    <mergeCell ref="C14:P14"/>
    <mergeCell ref="C15:P15"/>
    <mergeCell ref="C65:P65"/>
    <mergeCell ref="C13:P13"/>
    <mergeCell ref="C23:P23"/>
    <mergeCell ref="C24:P24"/>
    <mergeCell ref="C25:P25"/>
    <mergeCell ref="D16:P16"/>
    <mergeCell ref="C41:P41"/>
    <mergeCell ref="C53:P53"/>
    <mergeCell ref="C43:P43"/>
    <mergeCell ref="C50:Q50"/>
    <mergeCell ref="C2:P2"/>
    <mergeCell ref="C38:P38"/>
    <mergeCell ref="C39:P39"/>
    <mergeCell ref="C40:P40"/>
    <mergeCell ref="C35:Q35"/>
    <mergeCell ref="C4:P4"/>
    <mergeCell ref="C18:P18"/>
    <mergeCell ref="C60:P60"/>
    <mergeCell ref="C52:P52"/>
    <mergeCell ref="C62:P62"/>
    <mergeCell ref="D17:O17"/>
    <mergeCell ref="C54:P54"/>
    <mergeCell ref="C56:P56"/>
    <mergeCell ref="C57:P57"/>
    <mergeCell ref="C29:P29"/>
    <mergeCell ref="C55:P55"/>
    <mergeCell ref="C37:P37"/>
  </mergeCells>
  <printOptions horizontalCentered="1" verticalCentered="1"/>
  <pageMargins left="0.5" right="0.5" top="0.28" bottom="0.28" header="0.25" footer="0.25"/>
  <pageSetup horizontalDpi="600" verticalDpi="600" orientation="portrait" scale="58" r:id="rId2"/>
  <rowBreaks count="1" manualBreakCount="1">
    <brk id="31" max="17"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S22"/>
  <sheetViews>
    <sheetView view="pageBreakPreview" zoomScale="75" zoomScaleSheetLayoutView="75" workbookViewId="0" topLeftCell="A1">
      <selection activeCell="A1" sqref="A1"/>
    </sheetView>
  </sheetViews>
  <sheetFormatPr defaultColWidth="9.140625" defaultRowHeight="12.75"/>
  <cols>
    <col min="1" max="16384" width="9.140625" style="22" customWidth="1"/>
  </cols>
  <sheetData>
    <row r="1" spans="2:15" s="87" customFormat="1" ht="20.25">
      <c r="B1" s="411" t="s">
        <v>27</v>
      </c>
      <c r="C1" s="411"/>
      <c r="D1" s="411"/>
      <c r="E1" s="411"/>
      <c r="F1" s="411"/>
      <c r="G1" s="411"/>
      <c r="H1" s="411"/>
      <c r="I1" s="411"/>
      <c r="J1" s="411"/>
      <c r="K1" s="411"/>
      <c r="L1" s="411"/>
      <c r="M1" s="411"/>
      <c r="N1" s="411"/>
      <c r="O1" s="411"/>
    </row>
    <row r="2" spans="2:19" s="87" customFormat="1" ht="17.25" customHeight="1">
      <c r="B2" s="88"/>
      <c r="C2" s="88"/>
      <c r="D2" s="88"/>
      <c r="E2" s="88"/>
      <c r="F2" s="88"/>
      <c r="G2" s="88"/>
      <c r="H2" s="88"/>
      <c r="I2" s="88"/>
      <c r="J2" s="88"/>
      <c r="K2" s="88"/>
      <c r="L2" s="88"/>
      <c r="M2" s="88"/>
      <c r="N2" s="88"/>
      <c r="O2" s="88"/>
      <c r="S2" s="89"/>
    </row>
    <row r="3" spans="2:15" s="87" customFormat="1" ht="97.5" customHeight="1">
      <c r="B3" s="414" t="s">
        <v>105</v>
      </c>
      <c r="C3" s="414"/>
      <c r="D3" s="414"/>
      <c r="E3" s="414"/>
      <c r="F3" s="414"/>
      <c r="G3" s="414"/>
      <c r="H3" s="414"/>
      <c r="I3" s="414"/>
      <c r="J3" s="414"/>
      <c r="K3" s="414"/>
      <c r="L3" s="414"/>
      <c r="M3" s="414"/>
      <c r="N3" s="414"/>
      <c r="O3" s="414"/>
    </row>
    <row r="4" s="87" customFormat="1" ht="28.5" customHeight="1"/>
    <row r="5" spans="2:15" s="87" customFormat="1" ht="30" customHeight="1">
      <c r="B5" s="412" t="s">
        <v>31</v>
      </c>
      <c r="C5" s="413"/>
      <c r="D5" s="413"/>
      <c r="E5" s="413"/>
      <c r="F5" s="413"/>
      <c r="G5" s="413"/>
      <c r="H5" s="413"/>
      <c r="I5" s="413"/>
      <c r="J5" s="413"/>
      <c r="K5" s="413"/>
      <c r="L5" s="413"/>
      <c r="M5" s="413"/>
      <c r="N5" s="413"/>
      <c r="O5" s="413"/>
    </row>
    <row r="6" spans="2:15" s="87" customFormat="1" ht="19.5" customHeight="1">
      <c r="B6" s="415" t="s">
        <v>32</v>
      </c>
      <c r="C6" s="416"/>
      <c r="D6" s="416"/>
      <c r="E6" s="416"/>
      <c r="F6" s="416"/>
      <c r="G6" s="416"/>
      <c r="H6" s="416"/>
      <c r="I6" s="416"/>
      <c r="J6" s="416"/>
      <c r="K6" s="416"/>
      <c r="L6" s="416"/>
      <c r="M6" s="416"/>
      <c r="N6" s="416"/>
      <c r="O6" s="416"/>
    </row>
    <row r="7" spans="2:15" s="87" customFormat="1" ht="93" customHeight="1">
      <c r="B7" s="417" t="s">
        <v>106</v>
      </c>
      <c r="C7" s="416"/>
      <c r="D7" s="416"/>
      <c r="E7" s="416"/>
      <c r="F7" s="416"/>
      <c r="G7" s="416"/>
      <c r="H7" s="416"/>
      <c r="I7" s="416"/>
      <c r="J7" s="416"/>
      <c r="K7" s="416"/>
      <c r="L7" s="416"/>
      <c r="M7" s="416"/>
      <c r="N7" s="416"/>
      <c r="O7" s="416"/>
    </row>
    <row r="8" s="87" customFormat="1" ht="24" customHeight="1">
      <c r="B8" s="90" t="s">
        <v>34</v>
      </c>
    </row>
    <row r="9" spans="1:15" s="87" customFormat="1" ht="41.25" customHeight="1">
      <c r="A9" s="91">
        <v>1</v>
      </c>
      <c r="B9" s="409" t="s">
        <v>103</v>
      </c>
      <c r="C9" s="409"/>
      <c r="D9" s="409"/>
      <c r="E9" s="409"/>
      <c r="F9" s="409"/>
      <c r="G9" s="409"/>
      <c r="H9" s="409"/>
      <c r="I9" s="409"/>
      <c r="J9" s="409"/>
      <c r="K9" s="409"/>
      <c r="L9" s="409"/>
      <c r="M9" s="409"/>
      <c r="N9" s="409"/>
      <c r="O9" s="409"/>
    </row>
    <row r="10" spans="1:15" s="87" customFormat="1" ht="50.25" customHeight="1">
      <c r="A10" s="91">
        <v>2</v>
      </c>
      <c r="B10" s="407" t="s">
        <v>107</v>
      </c>
      <c r="C10" s="408"/>
      <c r="D10" s="408"/>
      <c r="E10" s="408"/>
      <c r="F10" s="408"/>
      <c r="G10" s="408"/>
      <c r="H10" s="408"/>
      <c r="I10" s="408"/>
      <c r="J10" s="408"/>
      <c r="K10" s="408"/>
      <c r="L10" s="408"/>
      <c r="M10" s="408"/>
      <c r="N10" s="408"/>
      <c r="O10" s="408"/>
    </row>
    <row r="11" spans="1:15" s="87" customFormat="1" ht="43.5" customHeight="1">
      <c r="A11" s="91">
        <v>3</v>
      </c>
      <c r="B11" s="409" t="s">
        <v>35</v>
      </c>
      <c r="C11" s="409"/>
      <c r="D11" s="409"/>
      <c r="E11" s="409"/>
      <c r="F11" s="409"/>
      <c r="G11" s="409"/>
      <c r="H11" s="409"/>
      <c r="I11" s="409"/>
      <c r="J11" s="409"/>
      <c r="K11" s="409"/>
      <c r="L11" s="409"/>
      <c r="M11" s="409"/>
      <c r="N11" s="409"/>
      <c r="O11" s="409"/>
    </row>
    <row r="12" spans="2:15" s="87" customFormat="1" ht="58.5" customHeight="1">
      <c r="B12" s="92" t="s">
        <v>36</v>
      </c>
      <c r="C12" s="409" t="s">
        <v>154</v>
      </c>
      <c r="D12" s="397"/>
      <c r="E12" s="397"/>
      <c r="F12" s="397"/>
      <c r="G12" s="397"/>
      <c r="H12" s="397"/>
      <c r="I12" s="397"/>
      <c r="J12" s="397"/>
      <c r="K12" s="397"/>
      <c r="L12" s="397"/>
      <c r="M12" s="397"/>
      <c r="N12" s="397"/>
      <c r="O12" s="397"/>
    </row>
    <row r="13" spans="2:15" s="87" customFormat="1" ht="43.5" customHeight="1">
      <c r="B13" s="92" t="s">
        <v>37</v>
      </c>
      <c r="C13" s="409" t="s">
        <v>155</v>
      </c>
      <c r="D13" s="397"/>
      <c r="E13" s="397"/>
      <c r="F13" s="397"/>
      <c r="G13" s="397"/>
      <c r="H13" s="397"/>
      <c r="I13" s="397"/>
      <c r="J13" s="397"/>
      <c r="K13" s="397"/>
      <c r="L13" s="397"/>
      <c r="M13" s="397"/>
      <c r="N13" s="397"/>
      <c r="O13" s="397"/>
    </row>
    <row r="14" spans="2:15" s="87" customFormat="1" ht="43.5" customHeight="1">
      <c r="B14" s="92" t="s">
        <v>38</v>
      </c>
      <c r="C14" s="409" t="s">
        <v>156</v>
      </c>
      <c r="D14" s="397"/>
      <c r="E14" s="397"/>
      <c r="F14" s="397"/>
      <c r="G14" s="397"/>
      <c r="H14" s="397"/>
      <c r="I14" s="397"/>
      <c r="J14" s="397"/>
      <c r="K14" s="397"/>
      <c r="L14" s="397"/>
      <c r="M14" s="397"/>
      <c r="N14" s="397"/>
      <c r="O14" s="397"/>
    </row>
    <row r="15" spans="2:15" s="87" customFormat="1" ht="43.5" customHeight="1">
      <c r="B15" s="92" t="s">
        <v>38</v>
      </c>
      <c r="C15" s="409" t="s">
        <v>51</v>
      </c>
      <c r="D15" s="397"/>
      <c r="E15" s="397"/>
      <c r="F15" s="397"/>
      <c r="G15" s="397"/>
      <c r="H15" s="397"/>
      <c r="I15" s="397"/>
      <c r="J15" s="397"/>
      <c r="K15" s="397"/>
      <c r="L15" s="397"/>
      <c r="M15" s="397"/>
      <c r="N15" s="397"/>
      <c r="O15" s="397"/>
    </row>
    <row r="16" spans="2:3" s="87" customFormat="1" ht="29.25" customHeight="1">
      <c r="B16" s="93" t="s">
        <v>52</v>
      </c>
      <c r="C16" s="87" t="s">
        <v>143</v>
      </c>
    </row>
    <row r="17" spans="1:15" s="87" customFormat="1" ht="66" customHeight="1">
      <c r="A17" s="91">
        <v>4</v>
      </c>
      <c r="B17" s="409" t="s">
        <v>108</v>
      </c>
      <c r="C17" s="409"/>
      <c r="D17" s="409"/>
      <c r="E17" s="409"/>
      <c r="F17" s="409"/>
      <c r="G17" s="409"/>
      <c r="H17" s="409"/>
      <c r="I17" s="409"/>
      <c r="J17" s="409"/>
      <c r="K17" s="409"/>
      <c r="L17" s="409"/>
      <c r="M17" s="409"/>
      <c r="N17" s="409"/>
      <c r="O17" s="409"/>
    </row>
    <row r="18" spans="1:15" ht="12.75">
      <c r="A18" s="21"/>
      <c r="B18" s="410"/>
      <c r="C18" s="367"/>
      <c r="D18" s="367"/>
      <c r="E18" s="367"/>
      <c r="F18" s="367"/>
      <c r="G18" s="367"/>
      <c r="H18" s="367"/>
      <c r="I18" s="367"/>
      <c r="J18" s="367"/>
      <c r="K18" s="367"/>
      <c r="L18" s="367"/>
      <c r="M18" s="367"/>
      <c r="N18" s="367"/>
      <c r="O18" s="367"/>
    </row>
    <row r="19" spans="1:15" ht="12.75">
      <c r="A19" s="21"/>
      <c r="B19" s="410"/>
      <c r="C19" s="367"/>
      <c r="D19" s="367"/>
      <c r="E19" s="367"/>
      <c r="F19" s="367"/>
      <c r="G19" s="367"/>
      <c r="H19" s="367"/>
      <c r="I19" s="367"/>
      <c r="J19" s="367"/>
      <c r="K19" s="367"/>
      <c r="L19" s="367"/>
      <c r="M19" s="367"/>
      <c r="N19" s="367"/>
      <c r="O19" s="367"/>
    </row>
    <row r="20" spans="1:15" ht="12.75">
      <c r="A20" s="21"/>
      <c r="B20" s="410"/>
      <c r="C20" s="367"/>
      <c r="D20" s="367"/>
      <c r="E20" s="367"/>
      <c r="F20" s="367"/>
      <c r="G20" s="367"/>
      <c r="H20" s="367"/>
      <c r="I20" s="367"/>
      <c r="J20" s="367"/>
      <c r="K20" s="367"/>
      <c r="L20" s="367"/>
      <c r="M20" s="367"/>
      <c r="N20" s="367"/>
      <c r="O20" s="367"/>
    </row>
    <row r="21" spans="1:15" ht="12.75">
      <c r="A21" s="21"/>
      <c r="B21" s="410"/>
      <c r="C21" s="367"/>
      <c r="D21" s="367"/>
      <c r="E21" s="367"/>
      <c r="F21" s="367"/>
      <c r="G21" s="367"/>
      <c r="H21" s="367"/>
      <c r="I21" s="367"/>
      <c r="J21" s="367"/>
      <c r="K21" s="367"/>
      <c r="L21" s="367"/>
      <c r="M21" s="367"/>
      <c r="N21" s="367"/>
      <c r="O21" s="367"/>
    </row>
    <row r="22" spans="1:15" ht="12.75">
      <c r="A22" s="21"/>
      <c r="B22" s="410"/>
      <c r="C22" s="367"/>
      <c r="D22" s="367"/>
      <c r="E22" s="367"/>
      <c r="F22" s="367"/>
      <c r="G22" s="367"/>
      <c r="H22" s="367"/>
      <c r="I22" s="367"/>
      <c r="J22" s="367"/>
      <c r="K22" s="367"/>
      <c r="L22" s="367"/>
      <c r="M22" s="367"/>
      <c r="N22" s="367"/>
      <c r="O22" s="367"/>
    </row>
  </sheetData>
  <sheetProtection password="CC34" sheet="1" objects="1" scenarios="1"/>
  <mergeCells count="18">
    <mergeCell ref="B1:O1"/>
    <mergeCell ref="B17:O17"/>
    <mergeCell ref="B18:O18"/>
    <mergeCell ref="B19:O19"/>
    <mergeCell ref="B5:O5"/>
    <mergeCell ref="B9:O9"/>
    <mergeCell ref="B11:O11"/>
    <mergeCell ref="B3:O3"/>
    <mergeCell ref="B6:O6"/>
    <mergeCell ref="B7:O7"/>
    <mergeCell ref="B22:O22"/>
    <mergeCell ref="C13:O13"/>
    <mergeCell ref="C14:O14"/>
    <mergeCell ref="C15:O15"/>
    <mergeCell ref="B10:O10"/>
    <mergeCell ref="C12:O12"/>
    <mergeCell ref="B20:O20"/>
    <mergeCell ref="B21:O21"/>
  </mergeCells>
  <printOptions horizontalCentered="1" verticalCentered="1"/>
  <pageMargins left="0.5" right="0.5" top="0.5" bottom="0.5" header="0.25" footer="0.25"/>
  <pageSetup fitToHeight="1" fitToWidth="1" horizontalDpi="600" verticalDpi="600" orientation="portrait" scale="62" r:id="rId1"/>
</worksheet>
</file>

<file path=xl/worksheets/sheet17.xml><?xml version="1.0" encoding="utf-8"?>
<worksheet xmlns="http://schemas.openxmlformats.org/spreadsheetml/2006/main" xmlns:r="http://schemas.openxmlformats.org/officeDocument/2006/relationships">
  <dimension ref="A2:P55"/>
  <sheetViews>
    <sheetView view="pageBreakPreview" zoomScale="90" zoomScaleSheetLayoutView="90" workbookViewId="0" topLeftCell="A1">
      <selection activeCell="Q13" sqref="Q12:Q13"/>
    </sheetView>
  </sheetViews>
  <sheetFormatPr defaultColWidth="9.140625" defaultRowHeight="12.75"/>
  <cols>
    <col min="1" max="4" width="9.140625" style="22" customWidth="1"/>
    <col min="5" max="5" width="15.140625" style="22" customWidth="1"/>
    <col min="6" max="16384" width="9.140625" style="22" customWidth="1"/>
  </cols>
  <sheetData>
    <row r="2" spans="1:6" ht="12.75">
      <c r="A2" s="22">
        <v>1</v>
      </c>
      <c r="B2" s="20" t="s">
        <v>15</v>
      </c>
      <c r="E2" s="22" t="s">
        <v>88</v>
      </c>
      <c r="F2" s="26" t="s">
        <v>54</v>
      </c>
    </row>
    <row r="3" spans="1:2" ht="12.75">
      <c r="A3" s="22">
        <v>2</v>
      </c>
      <c r="B3" s="20" t="s">
        <v>55</v>
      </c>
    </row>
    <row r="4" ht="12.75">
      <c r="B4" s="1"/>
    </row>
    <row r="5" ht="12.75">
      <c r="B5" s="1"/>
    </row>
    <row r="6" ht="12.75">
      <c r="B6" s="20" t="s">
        <v>56</v>
      </c>
    </row>
    <row r="7" ht="12.75">
      <c r="B7" s="1"/>
    </row>
    <row r="8" ht="12.75">
      <c r="B8" s="1" t="s">
        <v>57</v>
      </c>
    </row>
    <row r="9" spans="2:3" ht="15">
      <c r="B9" s="27" t="s">
        <v>47</v>
      </c>
      <c r="C9" s="1" t="s">
        <v>58</v>
      </c>
    </row>
    <row r="10" spans="2:3" ht="15">
      <c r="B10" s="27" t="s">
        <v>47</v>
      </c>
      <c r="C10" s="1" t="s">
        <v>59</v>
      </c>
    </row>
    <row r="11" spans="2:4" ht="15">
      <c r="B11" s="27"/>
      <c r="C11" s="1">
        <v>1</v>
      </c>
      <c r="D11" s="22" t="s">
        <v>60</v>
      </c>
    </row>
    <row r="12" spans="2:4" ht="15">
      <c r="B12" s="27"/>
      <c r="C12" s="1">
        <v>2</v>
      </c>
      <c r="D12" s="22" t="s">
        <v>61</v>
      </c>
    </row>
    <row r="13" spans="2:4" ht="15">
      <c r="B13" s="27"/>
      <c r="C13" s="1">
        <v>3</v>
      </c>
      <c r="D13" s="22" t="s">
        <v>62</v>
      </c>
    </row>
    <row r="14" spans="2:3" ht="15">
      <c r="B14" s="27" t="s">
        <v>47</v>
      </c>
      <c r="C14" s="22" t="s">
        <v>63</v>
      </c>
    </row>
    <row r="15" spans="2:3" ht="15">
      <c r="B15" s="27" t="s">
        <v>47</v>
      </c>
      <c r="C15" s="22" t="s">
        <v>64</v>
      </c>
    </row>
    <row r="16" spans="2:3" ht="15">
      <c r="B16" s="27" t="s">
        <v>47</v>
      </c>
      <c r="C16" s="22" t="s">
        <v>65</v>
      </c>
    </row>
    <row r="17" ht="12.75">
      <c r="B17" s="1"/>
    </row>
    <row r="18" spans="2:16" ht="42" customHeight="1">
      <c r="B18" s="371" t="s">
        <v>66</v>
      </c>
      <c r="C18" s="371"/>
      <c r="D18" s="371"/>
      <c r="E18" s="371"/>
      <c r="F18" s="371"/>
      <c r="G18" s="371"/>
      <c r="H18" s="371"/>
      <c r="I18" s="371"/>
      <c r="J18" s="371"/>
      <c r="K18" s="371"/>
      <c r="L18" s="371"/>
      <c r="M18" s="371"/>
      <c r="N18" s="371"/>
      <c r="O18" s="371"/>
      <c r="P18" s="371"/>
    </row>
    <row r="19" spans="2:15" ht="13.5" thickBot="1">
      <c r="B19" s="28"/>
      <c r="C19" s="28"/>
      <c r="D19" s="28"/>
      <c r="E19" s="28"/>
      <c r="F19" s="28"/>
      <c r="G19" s="28"/>
      <c r="H19" s="28"/>
      <c r="I19" s="28"/>
      <c r="J19" s="28"/>
      <c r="K19" s="28"/>
      <c r="L19" s="28"/>
      <c r="M19" s="28"/>
      <c r="N19" s="28"/>
      <c r="O19" s="28"/>
    </row>
    <row r="21" spans="2:15" ht="12.75">
      <c r="B21" s="29" t="s">
        <v>67</v>
      </c>
      <c r="C21" s="30"/>
      <c r="D21" s="30"/>
      <c r="E21" s="30"/>
      <c r="F21" s="30"/>
      <c r="G21" s="30"/>
      <c r="H21" s="30"/>
      <c r="I21" s="30"/>
      <c r="J21" s="30"/>
      <c r="K21" s="30"/>
      <c r="L21" s="30"/>
      <c r="M21" s="30"/>
      <c r="N21" s="30"/>
      <c r="O21" s="31"/>
    </row>
    <row r="22" spans="2:15" ht="12.75">
      <c r="B22" s="32"/>
      <c r="C22" s="33"/>
      <c r="D22" s="33"/>
      <c r="E22" s="33"/>
      <c r="F22" s="33"/>
      <c r="G22" s="33"/>
      <c r="H22" s="33"/>
      <c r="I22" s="33"/>
      <c r="J22" s="33"/>
      <c r="K22" s="33"/>
      <c r="L22" s="33"/>
      <c r="M22" s="33"/>
      <c r="N22" s="33"/>
      <c r="O22" s="34"/>
    </row>
    <row r="23" spans="2:15" ht="12.75">
      <c r="B23" s="32">
        <v>1</v>
      </c>
      <c r="C23" s="33" t="s">
        <v>68</v>
      </c>
      <c r="D23" s="33"/>
      <c r="E23" s="33"/>
      <c r="F23" s="33"/>
      <c r="G23" s="33"/>
      <c r="H23" s="33"/>
      <c r="I23" s="33"/>
      <c r="J23" s="33"/>
      <c r="K23" s="33"/>
      <c r="L23" s="33"/>
      <c r="M23" s="33"/>
      <c r="N23" s="33"/>
      <c r="O23" s="34"/>
    </row>
    <row r="24" spans="2:15" ht="12.75">
      <c r="B24" s="32"/>
      <c r="C24" s="418" t="s">
        <v>69</v>
      </c>
      <c r="D24" s="418"/>
      <c r="E24" s="418"/>
      <c r="F24" s="418"/>
      <c r="G24" s="418"/>
      <c r="H24" s="418"/>
      <c r="I24" s="418"/>
      <c r="J24" s="418"/>
      <c r="K24" s="418"/>
      <c r="L24" s="418"/>
      <c r="M24" s="418"/>
      <c r="N24" s="418"/>
      <c r="O24" s="429"/>
    </row>
    <row r="25" spans="2:15" ht="84" customHeight="1">
      <c r="B25" s="32"/>
      <c r="C25" s="421" t="s">
        <v>70</v>
      </c>
      <c r="D25" s="421"/>
      <c r="E25" s="421"/>
      <c r="F25" s="421"/>
      <c r="G25" s="421"/>
      <c r="H25" s="421"/>
      <c r="I25" s="421"/>
      <c r="J25" s="421"/>
      <c r="K25" s="421"/>
      <c r="L25" s="421"/>
      <c r="M25" s="421"/>
      <c r="N25" s="421"/>
      <c r="O25" s="430"/>
    </row>
    <row r="26" spans="2:15" s="35" customFormat="1" ht="28.5" customHeight="1">
      <c r="B26" s="36">
        <v>2</v>
      </c>
      <c r="C26" s="424" t="s">
        <v>71</v>
      </c>
      <c r="D26" s="425"/>
      <c r="E26" s="425"/>
      <c r="F26" s="425"/>
      <c r="G26" s="425"/>
      <c r="H26" s="425"/>
      <c r="I26" s="425"/>
      <c r="J26" s="425"/>
      <c r="K26" s="425"/>
      <c r="L26" s="425"/>
      <c r="M26" s="425"/>
      <c r="N26" s="425"/>
      <c r="O26" s="426"/>
    </row>
    <row r="27" spans="2:15" ht="12.75">
      <c r="B27" s="32"/>
      <c r="C27" s="37" t="s">
        <v>72</v>
      </c>
      <c r="D27" s="33"/>
      <c r="E27" s="33"/>
      <c r="F27" s="33"/>
      <c r="G27" s="33"/>
      <c r="H27" s="33"/>
      <c r="I27" s="33"/>
      <c r="J27" s="33"/>
      <c r="K27" s="33"/>
      <c r="L27" s="33"/>
      <c r="M27" s="33"/>
      <c r="N27" s="33"/>
      <c r="O27" s="34"/>
    </row>
    <row r="28" spans="2:15" ht="25.5" customHeight="1">
      <c r="B28" s="32"/>
      <c r="C28" s="421" t="s">
        <v>73</v>
      </c>
      <c r="D28" s="422"/>
      <c r="E28" s="422"/>
      <c r="F28" s="422"/>
      <c r="G28" s="422"/>
      <c r="H28" s="422"/>
      <c r="I28" s="422"/>
      <c r="J28" s="422"/>
      <c r="K28" s="422"/>
      <c r="L28" s="422"/>
      <c r="M28" s="422"/>
      <c r="N28" s="422"/>
      <c r="O28" s="423"/>
    </row>
    <row r="29" spans="2:15" s="35" customFormat="1" ht="25.5" customHeight="1">
      <c r="B29" s="36">
        <v>3</v>
      </c>
      <c r="C29" s="424" t="s">
        <v>74</v>
      </c>
      <c r="D29" s="425"/>
      <c r="E29" s="425"/>
      <c r="F29" s="425"/>
      <c r="G29" s="425"/>
      <c r="H29" s="425"/>
      <c r="I29" s="425"/>
      <c r="J29" s="425"/>
      <c r="K29" s="425"/>
      <c r="L29" s="425"/>
      <c r="M29" s="425"/>
      <c r="N29" s="425"/>
      <c r="O29" s="426"/>
    </row>
    <row r="30" spans="2:15" ht="12.75">
      <c r="B30" s="32"/>
      <c r="C30" s="37" t="s">
        <v>75</v>
      </c>
      <c r="D30" s="33"/>
      <c r="E30" s="33"/>
      <c r="F30" s="33"/>
      <c r="G30" s="33"/>
      <c r="H30" s="33"/>
      <c r="I30" s="33"/>
      <c r="J30" s="33"/>
      <c r="K30" s="33"/>
      <c r="L30" s="33"/>
      <c r="M30" s="33"/>
      <c r="N30" s="33"/>
      <c r="O30" s="34"/>
    </row>
    <row r="31" spans="2:15" ht="25.5" customHeight="1">
      <c r="B31" s="32"/>
      <c r="C31" s="421" t="s">
        <v>76</v>
      </c>
      <c r="D31" s="422"/>
      <c r="E31" s="422"/>
      <c r="F31" s="422"/>
      <c r="G31" s="422"/>
      <c r="H31" s="422"/>
      <c r="I31" s="422"/>
      <c r="J31" s="422"/>
      <c r="K31" s="422"/>
      <c r="L31" s="422"/>
      <c r="M31" s="422"/>
      <c r="N31" s="422"/>
      <c r="O31" s="423"/>
    </row>
    <row r="32" spans="2:15" ht="41.25" customHeight="1">
      <c r="B32" s="36">
        <v>4</v>
      </c>
      <c r="C32" s="427" t="s">
        <v>77</v>
      </c>
      <c r="D32" s="427"/>
      <c r="E32" s="427"/>
      <c r="F32" s="427"/>
      <c r="G32" s="427"/>
      <c r="H32" s="427"/>
      <c r="I32" s="427"/>
      <c r="J32" s="427"/>
      <c r="K32" s="427"/>
      <c r="L32" s="427"/>
      <c r="M32" s="427"/>
      <c r="N32" s="427"/>
      <c r="O32" s="428"/>
    </row>
    <row r="33" spans="2:15" ht="12.75">
      <c r="B33" s="32"/>
      <c r="C33" s="418" t="s">
        <v>78</v>
      </c>
      <c r="D33" s="418"/>
      <c r="E33" s="418"/>
      <c r="F33" s="38" t="s">
        <v>79</v>
      </c>
      <c r="G33" s="33"/>
      <c r="H33" s="33"/>
      <c r="I33" s="33"/>
      <c r="J33" s="33"/>
      <c r="K33" s="33"/>
      <c r="L33" s="33"/>
      <c r="M33" s="33"/>
      <c r="N33" s="33"/>
      <c r="O33" s="34"/>
    </row>
    <row r="34" spans="2:15" ht="12.75">
      <c r="B34" s="32"/>
      <c r="C34" s="418" t="s">
        <v>80</v>
      </c>
      <c r="D34" s="418"/>
      <c r="E34" s="418"/>
      <c r="F34" s="38" t="s">
        <v>81</v>
      </c>
      <c r="G34" s="33"/>
      <c r="H34" s="33"/>
      <c r="I34" s="33"/>
      <c r="J34" s="33"/>
      <c r="K34" s="33"/>
      <c r="L34" s="33"/>
      <c r="M34" s="33"/>
      <c r="N34" s="33"/>
      <c r="O34" s="34"/>
    </row>
    <row r="35" spans="2:15" ht="12.75">
      <c r="B35" s="32"/>
      <c r="C35" s="33"/>
      <c r="D35" s="33"/>
      <c r="E35" s="33"/>
      <c r="F35" s="33"/>
      <c r="G35" s="33"/>
      <c r="H35" s="33"/>
      <c r="I35" s="33"/>
      <c r="J35" s="33"/>
      <c r="K35" s="33"/>
      <c r="L35" s="33"/>
      <c r="M35" s="33"/>
      <c r="N35" s="33"/>
      <c r="O35" s="34"/>
    </row>
    <row r="36" spans="2:15" ht="12.75">
      <c r="B36" s="39" t="s">
        <v>82</v>
      </c>
      <c r="C36" s="33"/>
      <c r="D36" s="33"/>
      <c r="E36" s="33"/>
      <c r="F36" s="33"/>
      <c r="G36" s="33"/>
      <c r="H36" s="33"/>
      <c r="I36" s="33"/>
      <c r="J36" s="33"/>
      <c r="K36" s="33"/>
      <c r="L36" s="33"/>
      <c r="M36" s="33"/>
      <c r="N36" s="33"/>
      <c r="O36" s="34"/>
    </row>
    <row r="37" spans="2:15" ht="12.75">
      <c r="B37" s="32"/>
      <c r="C37" s="33"/>
      <c r="D37" s="33"/>
      <c r="E37" s="33"/>
      <c r="F37" s="33"/>
      <c r="G37" s="33"/>
      <c r="H37" s="33"/>
      <c r="I37" s="33"/>
      <c r="J37" s="33"/>
      <c r="K37" s="33"/>
      <c r="L37" s="33"/>
      <c r="M37" s="33"/>
      <c r="N37" s="33"/>
      <c r="O37" s="34"/>
    </row>
    <row r="38" spans="2:15" ht="12.75">
      <c r="B38" s="32">
        <v>1</v>
      </c>
      <c r="C38" s="33" t="s">
        <v>83</v>
      </c>
      <c r="D38" s="33"/>
      <c r="E38" s="33"/>
      <c r="F38" s="33"/>
      <c r="G38" s="33"/>
      <c r="H38" s="33"/>
      <c r="I38" s="33"/>
      <c r="J38" s="33"/>
      <c r="K38" s="33"/>
      <c r="L38" s="33"/>
      <c r="M38" s="33"/>
      <c r="N38" s="33"/>
      <c r="O38" s="34"/>
    </row>
    <row r="39" spans="2:15" ht="12.75">
      <c r="B39" s="32">
        <v>2</v>
      </c>
      <c r="C39" s="33" t="s">
        <v>84</v>
      </c>
      <c r="D39" s="33"/>
      <c r="E39" s="33"/>
      <c r="F39" s="33"/>
      <c r="G39" s="33"/>
      <c r="H39" s="33"/>
      <c r="I39" s="33"/>
      <c r="J39" s="33"/>
      <c r="K39" s="33"/>
      <c r="L39" s="33"/>
      <c r="M39" s="33"/>
      <c r="N39" s="33"/>
      <c r="O39" s="34"/>
    </row>
    <row r="40" spans="2:15" ht="12.75">
      <c r="B40" s="32"/>
      <c r="C40" s="33"/>
      <c r="D40" s="33"/>
      <c r="E40" s="33"/>
      <c r="F40" s="33"/>
      <c r="G40" s="33"/>
      <c r="H40" s="33"/>
      <c r="I40" s="33"/>
      <c r="J40" s="33"/>
      <c r="K40" s="33"/>
      <c r="L40" s="33"/>
      <c r="M40" s="33"/>
      <c r="N40" s="33"/>
      <c r="O40" s="34"/>
    </row>
    <row r="41" spans="2:15" s="35" customFormat="1" ht="30" customHeight="1">
      <c r="B41" s="36"/>
      <c r="C41" s="419" t="s">
        <v>85</v>
      </c>
      <c r="D41" s="419"/>
      <c r="E41" s="419"/>
      <c r="F41" s="419"/>
      <c r="G41" s="419"/>
      <c r="H41" s="419"/>
      <c r="I41" s="419"/>
      <c r="J41" s="419"/>
      <c r="K41" s="419"/>
      <c r="L41" s="419"/>
      <c r="M41" s="419"/>
      <c r="N41" s="419"/>
      <c r="O41" s="420"/>
    </row>
    <row r="42" spans="2:15" ht="12.75">
      <c r="B42" s="40"/>
      <c r="C42" s="41"/>
      <c r="D42" s="41"/>
      <c r="E42" s="41"/>
      <c r="F42" s="41"/>
      <c r="G42" s="41"/>
      <c r="H42" s="41"/>
      <c r="I42" s="41"/>
      <c r="J42" s="41"/>
      <c r="K42" s="41"/>
      <c r="L42" s="41"/>
      <c r="M42" s="41"/>
      <c r="N42" s="41"/>
      <c r="O42" s="42"/>
    </row>
    <row r="45" spans="2:15" ht="12.75">
      <c r="B45" s="29" t="s">
        <v>86</v>
      </c>
      <c r="C45" s="30"/>
      <c r="D45" s="30"/>
      <c r="E45" s="30"/>
      <c r="F45" s="30"/>
      <c r="G45" s="30"/>
      <c r="H45" s="30"/>
      <c r="I45" s="30"/>
      <c r="J45" s="30"/>
      <c r="K45" s="30"/>
      <c r="L45" s="30"/>
      <c r="M45" s="30"/>
      <c r="N45" s="30"/>
      <c r="O45" s="31"/>
    </row>
    <row r="46" spans="2:15" ht="12.75">
      <c r="B46" s="32"/>
      <c r="C46" s="33"/>
      <c r="D46" s="33"/>
      <c r="E46" s="33"/>
      <c r="F46" s="33"/>
      <c r="G46" s="33"/>
      <c r="H46" s="33"/>
      <c r="I46" s="33"/>
      <c r="J46" s="33"/>
      <c r="K46" s="33"/>
      <c r="L46" s="33"/>
      <c r="M46" s="33"/>
      <c r="N46" s="33"/>
      <c r="O46" s="34"/>
    </row>
    <row r="47" spans="2:15" ht="12.75">
      <c r="B47" s="32">
        <v>1</v>
      </c>
      <c r="C47" s="33" t="s">
        <v>87</v>
      </c>
      <c r="D47" s="33"/>
      <c r="E47" s="33"/>
      <c r="F47" s="33"/>
      <c r="G47" s="33"/>
      <c r="H47" s="33"/>
      <c r="I47" s="33"/>
      <c r="J47" s="33"/>
      <c r="K47" s="33"/>
      <c r="L47" s="33"/>
      <c r="M47" s="33"/>
      <c r="N47" s="33"/>
      <c r="O47" s="34"/>
    </row>
    <row r="48" spans="2:15" ht="12.75">
      <c r="B48" s="32"/>
      <c r="C48" s="33"/>
      <c r="D48" s="33"/>
      <c r="E48" s="33"/>
      <c r="F48" s="33"/>
      <c r="G48" s="33"/>
      <c r="H48" s="33"/>
      <c r="I48" s="33"/>
      <c r="J48" s="33"/>
      <c r="K48" s="33"/>
      <c r="L48" s="33"/>
      <c r="M48" s="33"/>
      <c r="N48" s="33"/>
      <c r="O48" s="34"/>
    </row>
    <row r="49" spans="2:15" ht="12.75">
      <c r="B49" s="39" t="s">
        <v>82</v>
      </c>
      <c r="C49" s="33"/>
      <c r="D49" s="33"/>
      <c r="E49" s="33"/>
      <c r="F49" s="33"/>
      <c r="G49" s="33"/>
      <c r="H49" s="33"/>
      <c r="I49" s="33"/>
      <c r="J49" s="33"/>
      <c r="K49" s="33"/>
      <c r="L49" s="33"/>
      <c r="M49" s="33"/>
      <c r="N49" s="33"/>
      <c r="O49" s="34"/>
    </row>
    <row r="50" spans="2:15" ht="12.75">
      <c r="B50" s="32"/>
      <c r="C50" s="33"/>
      <c r="D50" s="33"/>
      <c r="E50" s="33"/>
      <c r="F50" s="33"/>
      <c r="G50" s="33"/>
      <c r="H50" s="33"/>
      <c r="I50" s="33"/>
      <c r="J50" s="33"/>
      <c r="K50" s="33"/>
      <c r="L50" s="33"/>
      <c r="M50" s="33"/>
      <c r="N50" s="33"/>
      <c r="O50" s="34"/>
    </row>
    <row r="51" spans="2:15" ht="12.75">
      <c r="B51" s="32">
        <v>1</v>
      </c>
      <c r="C51" s="33" t="s">
        <v>83</v>
      </c>
      <c r="D51" s="33"/>
      <c r="E51" s="33"/>
      <c r="F51" s="33"/>
      <c r="G51" s="33"/>
      <c r="H51" s="33"/>
      <c r="I51" s="33"/>
      <c r="J51" s="33"/>
      <c r="K51" s="33"/>
      <c r="L51" s="33"/>
      <c r="M51" s="33"/>
      <c r="N51" s="33"/>
      <c r="O51" s="34"/>
    </row>
    <row r="52" spans="2:15" ht="12.75">
      <c r="B52" s="32">
        <v>2</v>
      </c>
      <c r="C52" s="33" t="s">
        <v>84</v>
      </c>
      <c r="D52" s="33"/>
      <c r="E52" s="33"/>
      <c r="F52" s="33"/>
      <c r="G52" s="33"/>
      <c r="H52" s="33"/>
      <c r="I52" s="33"/>
      <c r="J52" s="33"/>
      <c r="K52" s="33"/>
      <c r="L52" s="33"/>
      <c r="M52" s="33"/>
      <c r="N52" s="33"/>
      <c r="O52" s="34"/>
    </row>
    <row r="53" spans="2:15" ht="12.75">
      <c r="B53" s="32"/>
      <c r="C53" s="33"/>
      <c r="D53" s="33"/>
      <c r="E53" s="33"/>
      <c r="F53" s="33"/>
      <c r="G53" s="33"/>
      <c r="H53" s="33"/>
      <c r="I53" s="33"/>
      <c r="J53" s="33"/>
      <c r="K53" s="33"/>
      <c r="L53" s="33"/>
      <c r="M53" s="33"/>
      <c r="N53" s="33"/>
      <c r="O53" s="34"/>
    </row>
    <row r="54" spans="2:15" ht="33" customHeight="1">
      <c r="B54" s="36"/>
      <c r="C54" s="419" t="s">
        <v>85</v>
      </c>
      <c r="D54" s="419"/>
      <c r="E54" s="419"/>
      <c r="F54" s="419"/>
      <c r="G54" s="419"/>
      <c r="H54" s="419"/>
      <c r="I54" s="419"/>
      <c r="J54" s="419"/>
      <c r="K54" s="419"/>
      <c r="L54" s="419"/>
      <c r="M54" s="419"/>
      <c r="N54" s="419"/>
      <c r="O54" s="420"/>
    </row>
    <row r="55" spans="2:15" ht="12.75">
      <c r="B55" s="40"/>
      <c r="C55" s="41"/>
      <c r="D55" s="41"/>
      <c r="E55" s="41"/>
      <c r="F55" s="41"/>
      <c r="G55" s="41"/>
      <c r="H55" s="41"/>
      <c r="I55" s="41"/>
      <c r="J55" s="41"/>
      <c r="K55" s="41"/>
      <c r="L55" s="41"/>
      <c r="M55" s="41"/>
      <c r="N55" s="41"/>
      <c r="O55" s="42"/>
    </row>
  </sheetData>
  <sheetProtection password="CC34" sheet="1" objects="1" scenarios="1"/>
  <mergeCells count="12">
    <mergeCell ref="B18:P18"/>
    <mergeCell ref="C24:O24"/>
    <mergeCell ref="C25:O25"/>
    <mergeCell ref="C26:O26"/>
    <mergeCell ref="C28:O28"/>
    <mergeCell ref="C29:O29"/>
    <mergeCell ref="C31:O31"/>
    <mergeCell ref="C32:O32"/>
    <mergeCell ref="C33:E33"/>
    <mergeCell ref="C34:E34"/>
    <mergeCell ref="C41:O41"/>
    <mergeCell ref="C54:O5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5"/>
  <sheetViews>
    <sheetView workbookViewId="0" topLeftCell="A1">
      <selection activeCell="B33" sqref="B33"/>
    </sheetView>
  </sheetViews>
  <sheetFormatPr defaultColWidth="9.140625" defaultRowHeight="12.75"/>
  <cols>
    <col min="1" max="16384" width="9.140625" style="70" customWidth="1"/>
  </cols>
  <sheetData>
    <row r="1" ht="12.75">
      <c r="B1" s="70" t="s">
        <v>128</v>
      </c>
    </row>
    <row r="3" spans="1:2" ht="12.75">
      <c r="A3" s="70">
        <v>1</v>
      </c>
      <c r="B3" s="70" t="s">
        <v>125</v>
      </c>
    </row>
    <row r="4" spans="1:2" ht="12.75">
      <c r="A4" s="70">
        <v>2</v>
      </c>
      <c r="B4" s="70" t="s">
        <v>126</v>
      </c>
    </row>
    <row r="5" spans="1:2" ht="12.75">
      <c r="A5" s="70">
        <v>3</v>
      </c>
      <c r="B5" s="70" t="s">
        <v>127</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V76"/>
  <sheetViews>
    <sheetView view="pageBreakPreview" zoomScale="75" zoomScaleSheetLayoutView="75" workbookViewId="0" topLeftCell="C1">
      <selection activeCell="C1" sqref="C1"/>
    </sheetView>
  </sheetViews>
  <sheetFormatPr defaultColWidth="9.140625" defaultRowHeight="12.75"/>
  <cols>
    <col min="1" max="1" width="13.7109375" style="1" customWidth="1"/>
    <col min="2" max="2" width="5.8515625" style="1" customWidth="1"/>
    <col min="3" max="3" width="9.140625" style="1" customWidth="1"/>
    <col min="4" max="4" width="13.7109375" style="1" customWidth="1"/>
    <col min="5" max="5" width="9.8515625" style="1" customWidth="1"/>
    <col min="6" max="6" width="10.8515625" style="1" bestFit="1" customWidth="1"/>
    <col min="7" max="7" width="10.8515625" style="1" hidden="1" customWidth="1"/>
    <col min="8" max="8" width="9.28125" style="1" bestFit="1" customWidth="1"/>
    <col min="9" max="9" width="9.00390625" style="1" customWidth="1"/>
    <col min="10" max="10" width="9.421875" style="1" customWidth="1"/>
    <col min="11" max="12" width="9.57421875" style="1" customWidth="1"/>
    <col min="13" max="13" width="9.421875" style="1" bestFit="1" customWidth="1"/>
    <col min="14" max="14" width="9.28125" style="1" bestFit="1" customWidth="1"/>
    <col min="15" max="15" width="9.421875" style="1" customWidth="1"/>
    <col min="16" max="16" width="9.7109375" style="1" customWidth="1"/>
    <col min="17" max="19" width="9.421875" style="1" customWidth="1"/>
    <col min="20" max="20" width="9.421875" style="1" hidden="1" customWidth="1"/>
    <col min="21" max="21" width="21.28125" style="1" customWidth="1"/>
    <col min="22" max="16384" width="9.140625" style="1" customWidth="1"/>
  </cols>
  <sheetData>
    <row r="2" spans="3:22" ht="12.75">
      <c r="C2" s="127"/>
      <c r="D2" s="127"/>
      <c r="E2" s="127"/>
      <c r="F2" s="127"/>
      <c r="G2" s="127"/>
      <c r="H2" s="127"/>
      <c r="I2" s="127"/>
      <c r="J2" s="127"/>
      <c r="K2" s="129"/>
      <c r="L2" s="127"/>
      <c r="M2" s="127"/>
      <c r="N2" s="127"/>
      <c r="O2" s="127"/>
      <c r="P2" s="127"/>
      <c r="Q2" s="127"/>
      <c r="R2" s="127"/>
      <c r="S2" s="127"/>
      <c r="T2" s="127"/>
      <c r="U2" s="127"/>
      <c r="V2" s="127"/>
    </row>
    <row r="3" spans="3:22" ht="12.75">
      <c r="C3" s="127"/>
      <c r="D3" s="127" t="s">
        <v>123</v>
      </c>
      <c r="E3" s="127"/>
      <c r="F3" s="127"/>
      <c r="G3" s="127"/>
      <c r="H3" s="127"/>
      <c r="I3" s="127"/>
      <c r="J3" s="127"/>
      <c r="K3" s="127"/>
      <c r="L3" s="127"/>
      <c r="M3" s="127"/>
      <c r="N3" s="127"/>
      <c r="O3" s="127"/>
      <c r="P3" s="127"/>
      <c r="Q3" s="127"/>
      <c r="R3" s="127"/>
      <c r="S3" s="127"/>
      <c r="T3" s="127"/>
      <c r="U3" s="127"/>
      <c r="V3" s="127"/>
    </row>
    <row r="4" spans="3:22" ht="12.75">
      <c r="C4" s="127"/>
      <c r="D4" s="127"/>
      <c r="E4" s="127"/>
      <c r="F4" s="127"/>
      <c r="G4" s="127"/>
      <c r="H4" s="127"/>
      <c r="I4" s="127"/>
      <c r="J4" s="129"/>
      <c r="K4" s="127"/>
      <c r="L4" s="127"/>
      <c r="M4" s="127"/>
      <c r="N4" s="127"/>
      <c r="O4" s="127"/>
      <c r="P4" s="127"/>
      <c r="Q4" s="127"/>
      <c r="R4" s="127"/>
      <c r="S4" s="127"/>
      <c r="T4" s="127"/>
      <c r="U4" s="127"/>
      <c r="V4" s="127"/>
    </row>
    <row r="5" spans="3:22" ht="13.5" thickBot="1">
      <c r="C5" s="127"/>
      <c r="D5" s="372" t="s">
        <v>92</v>
      </c>
      <c r="E5" s="373"/>
      <c r="F5" s="373"/>
      <c r="G5" s="373"/>
      <c r="H5" s="373"/>
      <c r="I5" s="130"/>
      <c r="J5" s="129"/>
      <c r="K5" s="127"/>
      <c r="L5" s="127"/>
      <c r="M5" s="127"/>
      <c r="N5" s="127"/>
      <c r="O5" s="127"/>
      <c r="P5" s="127"/>
      <c r="Q5" s="127"/>
      <c r="R5" s="127"/>
      <c r="S5" s="127"/>
      <c r="T5" s="127"/>
      <c r="U5" s="127"/>
      <c r="V5" s="127"/>
    </row>
    <row r="6" spans="3:22" ht="18">
      <c r="C6" s="127"/>
      <c r="D6" s="380" t="s">
        <v>53</v>
      </c>
      <c r="E6" s="376" t="s">
        <v>12</v>
      </c>
      <c r="F6" s="377"/>
      <c r="G6" s="121"/>
      <c r="H6" s="374" t="s">
        <v>10</v>
      </c>
      <c r="I6" s="375"/>
      <c r="J6" s="375"/>
      <c r="K6" s="375"/>
      <c r="L6" s="375"/>
      <c r="M6" s="375"/>
      <c r="N6" s="375"/>
      <c r="O6" s="375"/>
      <c r="P6" s="375"/>
      <c r="Q6" s="375"/>
      <c r="R6" s="375"/>
      <c r="S6" s="375"/>
      <c r="T6" s="169"/>
      <c r="U6" s="170" t="s">
        <v>16</v>
      </c>
      <c r="V6" s="127"/>
    </row>
    <row r="7" spans="3:22" ht="13.5" thickBot="1">
      <c r="C7" s="127"/>
      <c r="D7" s="381"/>
      <c r="E7" s="378" t="s">
        <v>2</v>
      </c>
      <c r="F7" s="379"/>
      <c r="G7" s="171"/>
      <c r="H7" s="218" t="s">
        <v>0</v>
      </c>
      <c r="I7" s="218" t="s">
        <v>1</v>
      </c>
      <c r="J7" s="218" t="s">
        <v>2</v>
      </c>
      <c r="K7" s="218" t="s">
        <v>3</v>
      </c>
      <c r="L7" s="218" t="s">
        <v>4</v>
      </c>
      <c r="M7" s="218" t="s">
        <v>39</v>
      </c>
      <c r="N7" s="218" t="s">
        <v>40</v>
      </c>
      <c r="O7" s="218" t="s">
        <v>9</v>
      </c>
      <c r="P7" s="218" t="s">
        <v>41</v>
      </c>
      <c r="Q7" s="218" t="s">
        <v>5</v>
      </c>
      <c r="R7" s="218" t="s">
        <v>6</v>
      </c>
      <c r="S7" s="218" t="s">
        <v>7</v>
      </c>
      <c r="T7" s="172"/>
      <c r="U7" s="173" t="s">
        <v>18</v>
      </c>
      <c r="V7" s="127"/>
    </row>
    <row r="8" spans="2:22" ht="3" customHeight="1">
      <c r="B8" s="119"/>
      <c r="C8" s="127"/>
      <c r="D8" s="8"/>
      <c r="E8" s="138"/>
      <c r="F8" s="139"/>
      <c r="G8" s="140"/>
      <c r="H8" s="141"/>
      <c r="I8" s="141"/>
      <c r="J8" s="141"/>
      <c r="K8" s="23">
        <f>IF(ISBLANK($D8),,IF(ISERROR(HLOOKUP($D8,Apr!$D$3:$IV$39,36,FALSE)),,HLOOKUP($D8,Apr!$D$3:$IV$39,36,FALSE)))</f>
        <v>0</v>
      </c>
      <c r="L8" s="141"/>
      <c r="M8" s="141"/>
      <c r="N8" s="141"/>
      <c r="O8" s="141"/>
      <c r="P8" s="141"/>
      <c r="Q8" s="141"/>
      <c r="R8" s="141"/>
      <c r="S8" s="141"/>
      <c r="T8" s="142"/>
      <c r="U8" s="143"/>
      <c r="V8" s="127"/>
    </row>
    <row r="9" spans="3:22" ht="12.75">
      <c r="C9" s="277">
        <v>1</v>
      </c>
      <c r="D9" s="353" t="s">
        <v>159</v>
      </c>
      <c r="E9" s="183">
        <f aca="true" t="shared" si="0" ref="E9:E25">HLOOKUP($E$7,$H$31:$U$51,MATCH($D9,$D$32:$D$51,0)+1,FALSE)</f>
        <v>16</v>
      </c>
      <c r="F9" s="174">
        <f>HLOOKUP($E$7,$G$55:$T$75,MATCH($D9,$D$56:$D$75,0)+1,FALSE)</f>
        <v>1</v>
      </c>
      <c r="G9" s="175"/>
      <c r="H9" s="176">
        <f>IF(ISBLANK($D9),,IF(ISERROR(HLOOKUP($D9,Jan!$E$3:$IV$39,36,FALSE)),,HLOOKUP($D9,Jan!$E$3:$IV$39,36,FALSE)))</f>
        <v>14.5</v>
      </c>
      <c r="I9" s="176">
        <f>IF(ISBLANK($D9),,IF(ISERROR(HLOOKUP($D9,Feb!$E$3:$IV$39,36,FALSE)),,HLOOKUP($D9,Feb!$E$3:$IV$39,36,FALSE)))</f>
        <v>8</v>
      </c>
      <c r="J9" s="176">
        <f>IF(ISBLANK($D9),,IF(ISERROR(HLOOKUP($D9,Mar!$E$3:$IV$39,36,FALSE)),,HLOOKUP($D9,Mar!$E$3:$IV$39,36,FALSE)))</f>
        <v>16</v>
      </c>
      <c r="K9" s="176">
        <f>IF(ISBLANK($D9),,IF(ISERROR(HLOOKUP($D9,Apr!$D$3:$IV$39,36,FALSE)),,HLOOKUP($D9,Apr!$D$3:$IV$39,36,FALSE)))</f>
        <v>0</v>
      </c>
      <c r="L9" s="176">
        <f>IF(ISBLANK($D9),,IF(ISERROR(HLOOKUP($D9,May!$D$3:$IV$39,36,FALSE)),,HLOOKUP($D9,May!$D$3:$IV$39,36,FALSE)))</f>
        <v>0</v>
      </c>
      <c r="M9" s="176">
        <f>IF(ISBLANK($D9),,IF(ISERROR(HLOOKUP($D9,Jun!$D$3:$IV$39,36,FALSE)),,HLOOKUP($D9,Jun!$D$3:$IV$39,36,FALSE)))</f>
        <v>0</v>
      </c>
      <c r="N9" s="176">
        <f>IF(ISBLANK($D9),,IF(ISERROR(HLOOKUP($D9,Jul!$D$3:$IV$39,36,FALSE)),,HLOOKUP($D9,Jul!$D$3:$IV$39,36,FALSE)))</f>
        <v>0</v>
      </c>
      <c r="O9" s="176">
        <f>IF(ISBLANK($D9),,IF(ISERROR(HLOOKUP($D9,Aug!$D$3:$IV$39,36,FALSE)),,HLOOKUP($D9,Aug!$D$3:$IV$39,36,FALSE)))</f>
        <v>0</v>
      </c>
      <c r="P9" s="176">
        <f>IF(ISBLANK($D9),,IF(ISERROR(HLOOKUP($D9,Sep!$D$3:$IV$39,36,FALSE)),,HLOOKUP($D9,Sep!$D$3:$IV$39,36,FALSE)))</f>
        <v>0</v>
      </c>
      <c r="Q9" s="176">
        <f>IF(ISBLANK($D9),,IF(ISERROR(HLOOKUP($D9,Oct!$D$3:$IV$39,36,FALSE)),,HLOOKUP($D9,Oct!$D$3:$IV$39,36,FALSE)))</f>
        <v>0</v>
      </c>
      <c r="R9" s="176">
        <f>IF(ISBLANK($D9),,IF(ISERROR(HLOOKUP($D9,Nov!$D$3:$IV$39,36,FALSE)),,HLOOKUP($D9,Nov!$D$3:$IV$39,36,FALSE)))</f>
        <v>0</v>
      </c>
      <c r="S9" s="176">
        <f>IF(ISBLANK($D9),,IF(ISERROR(HLOOKUP($D9,Dec!$D$3:$IV$39,36,FALSE)),,HLOOKUP($D9,Dec!$D$3:$IV$39,36,FALSE)))</f>
        <v>0</v>
      </c>
      <c r="T9" s="177"/>
      <c r="U9" s="178">
        <f aca="true" t="shared" si="1" ref="U9:U25">SUM(H9:S9)</f>
        <v>38.5</v>
      </c>
      <c r="V9" s="127"/>
    </row>
    <row r="10" spans="3:22" ht="12.75">
      <c r="C10" s="277">
        <v>2</v>
      </c>
      <c r="D10" s="354" t="s">
        <v>158</v>
      </c>
      <c r="E10" s="183">
        <f t="shared" si="0"/>
        <v>90</v>
      </c>
      <c r="F10" s="174">
        <f aca="true" t="shared" si="2" ref="F10:F25">HLOOKUP($E$7,$G$55:$T$75,MATCH($D10,$D$56:$D$75,0)+1,FALSE)</f>
        <v>1.2055555555555555</v>
      </c>
      <c r="G10" s="175"/>
      <c r="H10" s="176">
        <f>IF(ISBLANK($D10),,IF(ISERROR(HLOOKUP($D10,Jan!$E$3:$IV$39,36,FALSE)),,HLOOKUP($D10,Jan!$E$3:$IV$39,36,FALSE)))</f>
        <v>113.5</v>
      </c>
      <c r="I10" s="176">
        <f>IF(ISBLANK($D10),,IF(ISERROR(HLOOKUP($D10,Feb!$E$3:$IV$39,36,FALSE)),,HLOOKUP($D10,Feb!$E$3:$IV$39,36,FALSE)))</f>
        <v>107</v>
      </c>
      <c r="J10" s="176">
        <f>IF(ISBLANK($D10),,IF(ISERROR(HLOOKUP($D10,Mar!$E$3:$IV$39,36,FALSE)),,HLOOKUP($D10,Mar!$E$3:$IV$39,36,FALSE)))</f>
        <v>108.5</v>
      </c>
      <c r="K10" s="176">
        <f>IF(ISBLANK($D10),,IF(ISERROR(HLOOKUP($D10,Apr!$D$3:$IV$39,36,FALSE)),,HLOOKUP($D10,Apr!$D$3:$IV$39,36,FALSE)))</f>
        <v>0</v>
      </c>
      <c r="L10" s="176">
        <f>IF(ISBLANK($D10),,IF(ISERROR(HLOOKUP($D10,May!$D$3:$IV$39,36,FALSE)),,HLOOKUP($D10,May!$D$3:$IV$39,36,FALSE)))</f>
        <v>0</v>
      </c>
      <c r="M10" s="176">
        <f>IF(ISBLANK($D10),,IF(ISERROR(HLOOKUP($D10,Jun!$D$3:$IV$39,36,FALSE)),,HLOOKUP($D10,Jun!$D$3:$IV$39,36,FALSE)))</f>
        <v>0</v>
      </c>
      <c r="N10" s="176">
        <f>IF(ISBLANK($D10),,IF(ISERROR(HLOOKUP($D10,Jul!$D$3:$IV$39,36,FALSE)),,HLOOKUP($D10,Jul!$D$3:$IV$39,36,FALSE)))</f>
        <v>0</v>
      </c>
      <c r="O10" s="176">
        <f>IF(ISBLANK($D10),,IF(ISERROR(HLOOKUP($D10,Aug!$D$3:$IV$39,36,FALSE)),,HLOOKUP($D10,Aug!$D$3:$IV$39,36,FALSE)))</f>
        <v>0</v>
      </c>
      <c r="P10" s="176">
        <f>IF(ISBLANK($D10),,IF(ISERROR(HLOOKUP($D10,Sep!$D$3:$IV$39,36,FALSE)),,HLOOKUP($D10,Sep!$D$3:$IV$39,36,FALSE)))</f>
        <v>0</v>
      </c>
      <c r="Q10" s="176">
        <f>IF(ISBLANK($D10),,IF(ISERROR(HLOOKUP($D10,Oct!$D$3:$IV$39,36,FALSE)),,HLOOKUP($D10,Oct!$D$3:$IV$39,36,FALSE)))</f>
        <v>0</v>
      </c>
      <c r="R10" s="176">
        <f>IF(ISBLANK($D10),,IF(ISERROR(HLOOKUP($D10,Nov!$D$3:$IV$39,36,FALSE)),,HLOOKUP($D10,Nov!$D$3:$IV$39,36,FALSE)))</f>
        <v>0</v>
      </c>
      <c r="S10" s="176">
        <f>IF(ISBLANK($D10),,IF(ISERROR(HLOOKUP($D10,Dec!$D$3:$IV$39,36,FALSE)),,HLOOKUP($D10,Dec!$D$3:$IV$39,36,FALSE)))</f>
        <v>0</v>
      </c>
      <c r="T10" s="177"/>
      <c r="U10" s="178">
        <f t="shared" si="1"/>
        <v>329</v>
      </c>
      <c r="V10" s="127"/>
    </row>
    <row r="11" spans="3:22" ht="12.75">
      <c r="C11" s="277">
        <v>3</v>
      </c>
      <c r="D11" s="354" t="s">
        <v>167</v>
      </c>
      <c r="E11" s="183">
        <f t="shared" si="0"/>
        <v>6</v>
      </c>
      <c r="F11" s="174">
        <f t="shared" si="2"/>
        <v>0</v>
      </c>
      <c r="G11" s="179"/>
      <c r="H11" s="176">
        <f>IF(ISBLANK($D11),,IF(ISERROR(HLOOKUP($D11,Jan!$E$3:$IV$39,36,FALSE)),,HLOOKUP($D11,Jan!$E$3:$IV$39,36,FALSE)))</f>
        <v>6</v>
      </c>
      <c r="I11" s="176">
        <f>IF(ISBLANK($D11),,IF(ISERROR(HLOOKUP($D11,Feb!$E$3:$IV$39,36,FALSE)),,HLOOKUP($D11,Feb!$E$3:$IV$39,36,FALSE)))</f>
        <v>0</v>
      </c>
      <c r="J11" s="176">
        <f>IF(ISBLANK($D11),,IF(ISERROR(HLOOKUP($D11,Mar!$E$3:$IV$39,36,FALSE)),,HLOOKUP($D11,Mar!$E$3:$IV$39,36,FALSE)))</f>
        <v>0</v>
      </c>
      <c r="K11" s="176">
        <f>IF(ISBLANK($D11),,IF(ISERROR(HLOOKUP($D11,Apr!$D$3:$IV$39,36,FALSE)),,HLOOKUP($D11,Apr!$D$3:$IV$39,36,FALSE)))</f>
        <v>0</v>
      </c>
      <c r="L11" s="176">
        <f>IF(ISBLANK($D11),,IF(ISERROR(HLOOKUP($D11,May!$D$3:$IV$39,36,FALSE)),,HLOOKUP($D11,May!$D$3:$IV$39,36,FALSE)))</f>
        <v>0</v>
      </c>
      <c r="M11" s="176">
        <f>IF(ISBLANK($D11),,IF(ISERROR(HLOOKUP($D11,Jun!$D$3:$IV$39,36,FALSE)),,HLOOKUP($D11,Jun!$D$3:$IV$39,36,FALSE)))</f>
        <v>0</v>
      </c>
      <c r="N11" s="176">
        <f>IF(ISBLANK($D11),,IF(ISERROR(HLOOKUP($D11,Jul!$D$3:$IV$39,36,FALSE)),,HLOOKUP($D11,Jul!$D$3:$IV$39,36,FALSE)))</f>
        <v>0</v>
      </c>
      <c r="O11" s="176">
        <f>IF(ISBLANK($D11),,IF(ISERROR(HLOOKUP($D11,Aug!$D$3:$IV$39,36,FALSE)),,HLOOKUP($D11,Aug!$D$3:$IV$39,36,FALSE)))</f>
        <v>0</v>
      </c>
      <c r="P11" s="176">
        <f>IF(ISBLANK($D11),,IF(ISERROR(HLOOKUP($D11,Sep!$D$3:$IV$39,36,FALSE)),,HLOOKUP($D11,Sep!$D$3:$IV$39,36,FALSE)))</f>
        <v>0</v>
      </c>
      <c r="Q11" s="176">
        <f>IF(ISBLANK($D11),,IF(ISERROR(HLOOKUP($D11,Oct!$D$3:$IV$39,36,FALSE)),,HLOOKUP($D11,Oct!$D$3:$IV$39,36,FALSE)))</f>
        <v>0</v>
      </c>
      <c r="R11" s="176">
        <f>IF(ISBLANK($D11),,IF(ISERROR(HLOOKUP($D11,Nov!$D$3:$IV$39,36,FALSE)),,HLOOKUP($D11,Nov!$D$3:$IV$39,36,FALSE)))</f>
        <v>0</v>
      </c>
      <c r="S11" s="176">
        <f>IF(ISBLANK($D11),,IF(ISERROR(HLOOKUP($D11,Dec!$D$3:$IV$39,36,FALSE)),,HLOOKUP($D11,Dec!$D$3:$IV$39,36,FALSE)))</f>
        <v>0</v>
      </c>
      <c r="T11" s="177"/>
      <c r="U11" s="178">
        <f>SUM(H11:S11)</f>
        <v>6</v>
      </c>
      <c r="V11" s="127"/>
    </row>
    <row r="12" spans="3:22" ht="12.75">
      <c r="C12" s="277">
        <v>4</v>
      </c>
      <c r="D12" s="354" t="s">
        <v>164</v>
      </c>
      <c r="E12" s="183">
        <f t="shared" si="0"/>
        <v>10</v>
      </c>
      <c r="F12" s="174">
        <f t="shared" si="2"/>
        <v>0</v>
      </c>
      <c r="G12" s="179"/>
      <c r="H12" s="176">
        <f>IF(ISBLANK($D12),,IF(ISERROR(HLOOKUP($D12,Jan!$E$3:$IV$39,36,FALSE)),,HLOOKUP($D12,Jan!$E$3:$IV$39,36,FALSE)))</f>
        <v>10</v>
      </c>
      <c r="I12" s="176">
        <f>IF(ISBLANK($D12),,IF(ISERROR(HLOOKUP($D12,Feb!$E$3:$IV$39,36,FALSE)),,HLOOKUP($D12,Feb!$E$3:$IV$39,36,FALSE)))</f>
        <v>4</v>
      </c>
      <c r="J12" s="176">
        <f>IF(ISBLANK($D12),,IF(ISERROR(HLOOKUP($D12,Mar!$E$3:$IV$39,36,FALSE)),,HLOOKUP($D12,Mar!$E$3:$IV$39,36,FALSE)))</f>
        <v>0</v>
      </c>
      <c r="K12" s="176">
        <f>IF(ISBLANK($D12),,IF(ISERROR(HLOOKUP($D12,Apr!$D$3:$IV$39,36,FALSE)),,HLOOKUP($D12,Apr!$D$3:$IV$39,36,FALSE)))</f>
        <v>0</v>
      </c>
      <c r="L12" s="176">
        <f>IF(ISBLANK($D12),,IF(ISERROR(HLOOKUP($D12,May!$D$3:$IV$39,36,FALSE)),,HLOOKUP($D12,May!$D$3:$IV$39,36,FALSE)))</f>
        <v>0</v>
      </c>
      <c r="M12" s="176">
        <f>IF(ISBLANK($D12),,IF(ISERROR(HLOOKUP($D12,Jun!$D$3:$IV$39,36,FALSE)),,HLOOKUP($D12,Jun!$D$3:$IV$39,36,FALSE)))</f>
        <v>0</v>
      </c>
      <c r="N12" s="176">
        <f>IF(ISBLANK($D12),,IF(ISERROR(HLOOKUP($D12,Jul!$D$3:$IV$39,36,FALSE)),,HLOOKUP($D12,Jul!$D$3:$IV$39,36,FALSE)))</f>
        <v>0</v>
      </c>
      <c r="O12" s="176">
        <f>IF(ISBLANK($D12),,IF(ISERROR(HLOOKUP($D12,Aug!$D$3:$IV$39,36,FALSE)),,HLOOKUP($D12,Aug!$D$3:$IV$39,36,FALSE)))</f>
        <v>0</v>
      </c>
      <c r="P12" s="176">
        <f>IF(ISBLANK($D12),,IF(ISERROR(HLOOKUP($D12,Sep!$D$3:$IV$39,36,FALSE)),,HLOOKUP($D12,Sep!$D$3:$IV$39,36,FALSE)))</f>
        <v>0</v>
      </c>
      <c r="Q12" s="176">
        <f>IF(ISBLANK($D12),,IF(ISERROR(HLOOKUP($D12,Oct!$D$3:$IV$39,36,FALSE)),,HLOOKUP($D12,Oct!$D$3:$IV$39,36,FALSE)))</f>
        <v>0</v>
      </c>
      <c r="R12" s="176">
        <f>IF(ISBLANK($D12),,IF(ISERROR(HLOOKUP($D12,Nov!$D$3:$IV$39,36,FALSE)),,HLOOKUP($D12,Nov!$D$3:$IV$39,36,FALSE)))</f>
        <v>0</v>
      </c>
      <c r="S12" s="176">
        <f>IF(ISBLANK($D12),,IF(ISERROR(HLOOKUP($D12,Dec!$D$3:$IV$39,36,FALSE)),,HLOOKUP($D12,Dec!$D$3:$IV$39,36,FALSE)))</f>
        <v>0</v>
      </c>
      <c r="T12" s="177"/>
      <c r="U12" s="178">
        <f t="shared" si="1"/>
        <v>14</v>
      </c>
      <c r="V12" s="127"/>
    </row>
    <row r="13" spans="3:22" ht="12.75">
      <c r="C13" s="277">
        <v>5</v>
      </c>
      <c r="D13" s="354" t="s">
        <v>165</v>
      </c>
      <c r="E13" s="183">
        <f t="shared" si="0"/>
        <v>10</v>
      </c>
      <c r="F13" s="174">
        <f t="shared" si="2"/>
        <v>0.2</v>
      </c>
      <c r="G13" s="179"/>
      <c r="H13" s="176">
        <f>IF(ISBLANK($D13),,IF(ISERROR(HLOOKUP($D13,Jan!$E$3:$IV$39,36,FALSE)),,HLOOKUP($D13,Jan!$E$3:$IV$39,36,FALSE)))</f>
        <v>10</v>
      </c>
      <c r="I13" s="176">
        <f>IF(ISBLANK($D13),,IF(ISERROR(HLOOKUP($D13,Feb!$E$3:$IV$39,36,FALSE)),,HLOOKUP($D13,Feb!$E$3:$IV$39,36,FALSE)))</f>
        <v>10.5</v>
      </c>
      <c r="J13" s="176">
        <f>IF(ISBLANK($D13),,IF(ISERROR(HLOOKUP($D13,Mar!$E$3:$IV$39,36,FALSE)),,HLOOKUP($D13,Mar!$E$3:$IV$39,36,FALSE)))</f>
        <v>2</v>
      </c>
      <c r="K13" s="176">
        <f>IF(ISBLANK($D13),,IF(ISERROR(HLOOKUP($D13,Apr!$D$3:$IV$39,36,FALSE)),,HLOOKUP($D13,Apr!$D$3:$IV$39,36,FALSE)))</f>
        <v>0</v>
      </c>
      <c r="L13" s="176">
        <f>IF(ISBLANK($D13),,IF(ISERROR(HLOOKUP($D13,May!$D$3:$IV$39,36,FALSE)),,HLOOKUP($D13,May!$D$3:$IV$39,36,FALSE)))</f>
        <v>0</v>
      </c>
      <c r="M13" s="176">
        <f>IF(ISBLANK($D13),,IF(ISERROR(HLOOKUP($D13,Jun!$D$3:$IV$39,36,FALSE)),,HLOOKUP($D13,Jun!$D$3:$IV$39,36,FALSE)))</f>
        <v>0</v>
      </c>
      <c r="N13" s="176">
        <f>IF(ISBLANK($D13),,IF(ISERROR(HLOOKUP($D13,Jul!$D$3:$IV$39,36,FALSE)),,HLOOKUP($D13,Jul!$D$3:$IV$39,36,FALSE)))</f>
        <v>0</v>
      </c>
      <c r="O13" s="176">
        <f>IF(ISBLANK($D13),,IF(ISERROR(HLOOKUP($D13,Aug!$D$3:$IV$39,36,FALSE)),,HLOOKUP($D13,Aug!$D$3:$IV$39,36,FALSE)))</f>
        <v>0</v>
      </c>
      <c r="P13" s="176">
        <f>IF(ISBLANK($D13),,IF(ISERROR(HLOOKUP($D13,Sep!$D$3:$IV$39,36,FALSE)),,HLOOKUP($D13,Sep!$D$3:$IV$39,36,FALSE)))</f>
        <v>0</v>
      </c>
      <c r="Q13" s="176">
        <f>IF(ISBLANK($D13),,IF(ISERROR(HLOOKUP($D13,Oct!$D$3:$IV$39,36,FALSE)),,HLOOKUP($D13,Oct!$D$3:$IV$39,36,FALSE)))</f>
        <v>0</v>
      </c>
      <c r="R13" s="176">
        <f>IF(ISBLANK($D13),,IF(ISERROR(HLOOKUP($D13,Nov!$D$3:$IV$39,36,FALSE)),,HLOOKUP($D13,Nov!$D$3:$IV$39,36,FALSE)))</f>
        <v>0</v>
      </c>
      <c r="S13" s="176">
        <f>IF(ISBLANK($D13),,IF(ISERROR(HLOOKUP($D13,Dec!$D$3:$IV$39,36,FALSE)),,HLOOKUP($D13,Dec!$D$3:$IV$39,36,FALSE)))</f>
        <v>0</v>
      </c>
      <c r="T13" s="177"/>
      <c r="U13" s="178">
        <f t="shared" si="1"/>
        <v>22.5</v>
      </c>
      <c r="V13" s="127"/>
    </row>
    <row r="14" spans="3:22" ht="12.75">
      <c r="C14" s="277">
        <v>6</v>
      </c>
      <c r="D14" s="354" t="s">
        <v>162</v>
      </c>
      <c r="E14" s="183">
        <f t="shared" si="0"/>
        <v>94</v>
      </c>
      <c r="F14" s="174">
        <f t="shared" si="2"/>
        <v>0.8138297872340425</v>
      </c>
      <c r="G14" s="179"/>
      <c r="H14" s="176">
        <f>IF(ISBLANK($D14),,IF(ISERROR(HLOOKUP($D14,Jan!$E$3:$IV$39,36,FALSE)),,HLOOKUP($D14,Jan!$E$3:$IV$39,36,FALSE)))</f>
        <v>52</v>
      </c>
      <c r="I14" s="176">
        <f>IF(ISBLANK($D14),,IF(ISERROR(HLOOKUP($D14,Feb!$E$3:$IV$39,36,FALSE)),,HLOOKUP($D14,Feb!$E$3:$IV$39,36,FALSE)))</f>
        <v>62.25</v>
      </c>
      <c r="J14" s="176">
        <f>IF(ISBLANK($D14),,IF(ISERROR(HLOOKUP($D14,Mar!$E$3:$IV$39,36,FALSE)),,HLOOKUP($D14,Mar!$E$3:$IV$39,36,FALSE)))</f>
        <v>76.5</v>
      </c>
      <c r="K14" s="176">
        <f>IF(ISBLANK($D14),,IF(ISERROR(HLOOKUP($D14,Apr!$D$3:$IV$39,36,FALSE)),,HLOOKUP($D14,Apr!$D$3:$IV$39,36,FALSE)))</f>
        <v>0</v>
      </c>
      <c r="L14" s="176">
        <f>IF(ISBLANK($D14),,IF(ISERROR(HLOOKUP($D14,May!$D$3:$IV$39,36,FALSE)),,HLOOKUP($D14,May!$D$3:$IV$39,36,FALSE)))</f>
        <v>0</v>
      </c>
      <c r="M14" s="176">
        <f>IF(ISBLANK($D14),,IF(ISERROR(HLOOKUP($D14,Jun!$D$3:$IV$39,36,FALSE)),,HLOOKUP($D14,Jun!$D$3:$IV$39,36,FALSE)))</f>
        <v>0</v>
      </c>
      <c r="N14" s="176">
        <f>IF(ISBLANK($D14),,IF(ISERROR(HLOOKUP($D14,Jul!$D$3:$IV$39,36,FALSE)),,HLOOKUP($D14,Jul!$D$3:$IV$39,36,FALSE)))</f>
        <v>0</v>
      </c>
      <c r="O14" s="176">
        <f>IF(ISBLANK($D14),,IF(ISERROR(HLOOKUP($D14,Aug!$D$3:$IV$39,36,FALSE)),,HLOOKUP($D14,Aug!$D$3:$IV$39,36,FALSE)))</f>
        <v>0</v>
      </c>
      <c r="P14" s="176">
        <f>IF(ISBLANK($D14),,IF(ISERROR(HLOOKUP($D14,Sep!$D$3:$IV$39,36,FALSE)),,HLOOKUP($D14,Sep!$D$3:$IV$39,36,FALSE)))</f>
        <v>0</v>
      </c>
      <c r="Q14" s="176">
        <f>IF(ISBLANK($D14),,IF(ISERROR(HLOOKUP($D14,Oct!$D$3:$IV$39,36,FALSE)),,HLOOKUP($D14,Oct!$D$3:$IV$39,36,FALSE)))</f>
        <v>0</v>
      </c>
      <c r="R14" s="176">
        <f>IF(ISBLANK($D14),,IF(ISERROR(HLOOKUP($D14,Nov!$D$3:$IV$39,36,FALSE)),,HLOOKUP($D14,Nov!$D$3:$IV$39,36,FALSE)))</f>
        <v>0</v>
      </c>
      <c r="S14" s="176">
        <f>IF(ISBLANK($D14),,IF(ISERROR(HLOOKUP($D14,Dec!$D$3:$IV$39,36,FALSE)),,HLOOKUP($D14,Dec!$D$3:$IV$39,36,FALSE)))</f>
        <v>0</v>
      </c>
      <c r="T14" s="177"/>
      <c r="U14" s="178">
        <f t="shared" si="1"/>
        <v>190.75</v>
      </c>
      <c r="V14" s="127"/>
    </row>
    <row r="15" spans="3:22" ht="12.75">
      <c r="C15" s="277">
        <v>7</v>
      </c>
      <c r="D15" s="354" t="s">
        <v>161</v>
      </c>
      <c r="E15" s="183">
        <f t="shared" si="0"/>
        <v>14.4</v>
      </c>
      <c r="F15" s="174">
        <f t="shared" si="2"/>
        <v>0</v>
      </c>
      <c r="G15" s="179"/>
      <c r="H15" s="176">
        <f>IF(ISBLANK($D15),,IF(ISERROR(HLOOKUP($D15,Jan!$E$3:$IV$39,36,FALSE)),,HLOOKUP($D15,Jan!$E$3:$IV$39,36,FALSE)))</f>
        <v>0</v>
      </c>
      <c r="I15" s="176">
        <f>IF(ISBLANK($D15),,IF(ISERROR(HLOOKUP($D15,Feb!$E$3:$IV$39,36,FALSE)),,HLOOKUP($D15,Feb!$E$3:$IV$39,36,FALSE)))</f>
        <v>0</v>
      </c>
      <c r="J15" s="176">
        <f>IF(ISBLANK($D15),,IF(ISERROR(HLOOKUP($D15,Mar!$E$3:$IV$39,36,FALSE)),,HLOOKUP($D15,Mar!$E$3:$IV$39,36,FALSE)))</f>
        <v>0</v>
      </c>
      <c r="K15" s="176">
        <f>IF(ISBLANK($D15),,IF(ISERROR(HLOOKUP($D15,Apr!$D$3:$IV$39,36,FALSE)),,HLOOKUP($D15,Apr!$D$3:$IV$39,36,FALSE)))</f>
        <v>0</v>
      </c>
      <c r="L15" s="176">
        <f>IF(ISBLANK($D15),,IF(ISERROR(HLOOKUP($D15,May!$D$3:$IV$39,36,FALSE)),,HLOOKUP($D15,May!$D$3:$IV$39,36,FALSE)))</f>
        <v>0</v>
      </c>
      <c r="M15" s="176">
        <f>IF(ISBLANK($D15),,IF(ISERROR(HLOOKUP($D15,Jun!$D$3:$IV$39,36,FALSE)),,HLOOKUP($D15,Jun!$D$3:$IV$39,36,FALSE)))</f>
        <v>0</v>
      </c>
      <c r="N15" s="176">
        <f>IF(ISBLANK($D15),,IF(ISERROR(HLOOKUP($D15,Jul!$D$3:$IV$39,36,FALSE)),,HLOOKUP($D15,Jul!$D$3:$IV$39,36,FALSE)))</f>
        <v>0</v>
      </c>
      <c r="O15" s="176">
        <f>IF(ISBLANK($D15),,IF(ISERROR(HLOOKUP($D15,Aug!$D$3:$IV$39,36,FALSE)),,HLOOKUP($D15,Aug!$D$3:$IV$39,36,FALSE)))</f>
        <v>0</v>
      </c>
      <c r="P15" s="176">
        <f>IF(ISBLANK($D15),,IF(ISERROR(HLOOKUP($D15,Sep!$D$3:$IV$39,36,FALSE)),,HLOOKUP($D15,Sep!$D$3:$IV$39,36,FALSE)))</f>
        <v>0</v>
      </c>
      <c r="Q15" s="176">
        <f>IF(ISBLANK($D15),,IF(ISERROR(HLOOKUP($D15,Oct!$D$3:$IV$39,36,FALSE)),,HLOOKUP($D15,Oct!$D$3:$IV$39,36,FALSE)))</f>
        <v>0</v>
      </c>
      <c r="R15" s="176">
        <f>IF(ISBLANK($D15),,IF(ISERROR(HLOOKUP($D15,Nov!$D$3:$IV$39,36,FALSE)),,HLOOKUP($D15,Nov!$D$3:$IV$39,36,FALSE)))</f>
        <v>0</v>
      </c>
      <c r="S15" s="176">
        <f>IF(ISBLANK($D15),,IF(ISERROR(HLOOKUP($D15,Dec!$D$3:$IV$39,36,FALSE)),,HLOOKUP($D15,Dec!$D$3:$IV$39,36,FALSE)))</f>
        <v>0</v>
      </c>
      <c r="T15" s="177"/>
      <c r="U15" s="178">
        <f t="shared" si="1"/>
        <v>0</v>
      </c>
      <c r="V15" s="127"/>
    </row>
    <row r="16" spans="3:22" ht="12.75">
      <c r="C16" s="277">
        <v>8</v>
      </c>
      <c r="D16" s="354" t="s">
        <v>160</v>
      </c>
      <c r="E16" s="183">
        <f t="shared" si="0"/>
        <v>0</v>
      </c>
      <c r="F16" s="174">
        <f t="shared" si="2"/>
      </c>
      <c r="G16" s="175"/>
      <c r="H16" s="176">
        <f>IF(ISBLANK($D16),,IF(ISERROR(HLOOKUP($D16,Jan!$E$3:$IV$39,36,FALSE)),,HLOOKUP($D16,Jan!$E$3:$IV$39,36,FALSE)))</f>
        <v>4</v>
      </c>
      <c r="I16" s="176">
        <f>IF(ISBLANK($D16),,IF(ISERROR(HLOOKUP($D16,Feb!$E$3:$IV$39,36,FALSE)),,HLOOKUP($D16,Feb!$E$3:$IV$39,36,FALSE)))</f>
        <v>5</v>
      </c>
      <c r="J16" s="176">
        <f>IF(ISBLANK($D16),,IF(ISERROR(HLOOKUP($D16,Mar!$E$3:$IV$39,36,FALSE)),,HLOOKUP($D16,Mar!$E$3:$IV$39,36,FALSE)))</f>
        <v>0</v>
      </c>
      <c r="K16" s="176">
        <f>IF(ISBLANK($D16),,IF(ISERROR(HLOOKUP($D16,Apr!$D$3:$IV$39,36,FALSE)),,HLOOKUP($D16,Apr!$D$3:$IV$39,36,FALSE)))</f>
        <v>0</v>
      </c>
      <c r="L16" s="176">
        <f>IF(ISBLANK($D16),,IF(ISERROR(HLOOKUP($D16,May!$D$3:$IV$39,2,FALSE)),,HLOOKUP($D16,May!$D$3:$IV$39,36,FALSE)))</f>
        <v>0</v>
      </c>
      <c r="M16" s="176">
        <f>IF(ISBLANK($D16),,IF(ISERROR(HLOOKUP($D16,Jun!$D$3:$IV$39,2,FALSE)),,HLOOKUP($D16,Jun!$D$3:$IV$39,36,FALSE)))</f>
        <v>0</v>
      </c>
      <c r="N16" s="176">
        <f>IF(ISBLANK($D16),,IF(ISERROR(HLOOKUP($D16,Jul!$D$3:$IV$39,2,FALSE)),,HLOOKUP($D16,Jul!$D$3:$IV$39,36,FALSE)))</f>
        <v>0</v>
      </c>
      <c r="O16" s="176">
        <f>IF(ISBLANK($D16),,IF(ISERROR(HLOOKUP($D16,Aug!$D$3:$IV$39,2,FALSE)),,HLOOKUP($D16,Aug!$D$3:$IV$39,36,FALSE)))</f>
        <v>0</v>
      </c>
      <c r="P16" s="176">
        <f>IF(ISBLANK($D16),,IF(ISERROR(HLOOKUP($D16,Sep!$D$3:$IV$39,2,FALSE)),,HLOOKUP($D16,Sep!$D$3:$IV$39,36,FALSE)))</f>
        <v>0</v>
      </c>
      <c r="Q16" s="176">
        <f>IF(ISBLANK($D16),,IF(ISERROR(HLOOKUP($D16,Oct!$D$3:$IV$39,2,FALSE)),,HLOOKUP($D16,Oct!$D$3:$IV$39,36,FALSE)))</f>
        <v>0</v>
      </c>
      <c r="R16" s="176">
        <f>IF(ISBLANK($D16),,IF(ISERROR(HLOOKUP($D16,Nov!$D$3:$IV$39,2,FALSE)),,HLOOKUP($D16,Nov!$D$3:$IV$39,36,FALSE)))</f>
        <v>0</v>
      </c>
      <c r="S16" s="176">
        <f>IF(ISBLANK($D16),,IF(ISERROR(HLOOKUP($D16,Dec!$D$3:$IV$39,2,FALSE)),,HLOOKUP($D16,Dec!$D$3:$IV$39,36,FALSE)))</f>
        <v>0</v>
      </c>
      <c r="T16" s="180"/>
      <c r="U16" s="178">
        <f>SUM(H16:S16)</f>
        <v>9</v>
      </c>
      <c r="V16" s="127"/>
    </row>
    <row r="17" spans="3:22" ht="12.75">
      <c r="C17" s="277">
        <v>9</v>
      </c>
      <c r="D17" s="354" t="s">
        <v>168</v>
      </c>
      <c r="E17" s="183">
        <f t="shared" si="0"/>
        <v>94</v>
      </c>
      <c r="F17" s="174">
        <f t="shared" si="2"/>
        <v>0.9813829787234043</v>
      </c>
      <c r="G17" s="175"/>
      <c r="H17" s="176">
        <f>IF(ISBLANK($D17),,IF(ISERROR(HLOOKUP($D17,Jan!$E$3:$IV$39,36,FALSE)),,HLOOKUP($D17,Jan!$E$3:$IV$39,36,FALSE)))</f>
        <v>0</v>
      </c>
      <c r="I17" s="176">
        <f>IF(ISBLANK($D17),,IF(ISERROR(HLOOKUP($D17,Feb!$E$3:$IV$39,36,FALSE)),,HLOOKUP($D17,Feb!$E$3:$IV$39,36,FALSE)))</f>
        <v>0</v>
      </c>
      <c r="J17" s="176">
        <f>IF(ISBLANK($D17),,IF(ISERROR(HLOOKUP($D17,Mar!$E$3:$IV$39,36,FALSE)),,HLOOKUP($D17,Mar!$E$3:$IV$39,36,FALSE)))</f>
        <v>92.25</v>
      </c>
      <c r="K17" s="176">
        <f>IF(ISBLANK($D17),,IF(ISERROR(HLOOKUP($D17,Apr!$D$3:$IV$39,36,FALSE)),,HLOOKUP($D17,Apr!$D$3:$IV$39,36,FALSE)))</f>
        <v>0</v>
      </c>
      <c r="L17" s="176">
        <f>IF(ISBLANK($D17),,IF(ISERROR(HLOOKUP($D17,May!$D$3:$IV$39,2,FALSE)),,HLOOKUP($D17,May!$D$3:$IV$39,36,FALSE)))</f>
        <v>0</v>
      </c>
      <c r="M17" s="176">
        <f>IF(ISBLANK($D17),,IF(ISERROR(HLOOKUP($D17,Jun!$D$3:$IV$39,2,FALSE)),,HLOOKUP($D17,Jun!$D$3:$IV$39,36,FALSE)))</f>
        <v>0</v>
      </c>
      <c r="N17" s="176">
        <f>IF(ISBLANK($D17),,IF(ISERROR(HLOOKUP($D17,Jul!$D$3:$IV$39,2,FALSE)),,HLOOKUP($D17,Jul!$D$3:$IV$39,36,FALSE)))</f>
        <v>0</v>
      </c>
      <c r="O17" s="176">
        <f>IF(ISBLANK($D17),,IF(ISERROR(HLOOKUP($D17,Aug!$D$3:$IV$39,2,FALSE)),,HLOOKUP($D17,Aug!$D$3:$IV$39,36,FALSE)))</f>
        <v>0</v>
      </c>
      <c r="P17" s="176">
        <f>IF(ISBLANK($D17),,IF(ISERROR(HLOOKUP($D17,Sep!$D$3:$IV$39,2,FALSE)),,HLOOKUP($D17,Sep!$D$3:$IV$39,36,FALSE)))</f>
        <v>0</v>
      </c>
      <c r="Q17" s="176">
        <f>IF(ISBLANK($D17),,IF(ISERROR(HLOOKUP($D17,Oct!$D$3:$IV$39,2,FALSE)),,HLOOKUP($D17,Oct!$D$3:$IV$39,36,FALSE)))</f>
        <v>0</v>
      </c>
      <c r="R17" s="176">
        <f>IF(ISBLANK($D17),,IF(ISERROR(HLOOKUP($D17,Nov!$D$3:$IV$39,2,FALSE)),,HLOOKUP($D17,Nov!$D$3:$IV$39,36,FALSE)))</f>
        <v>0</v>
      </c>
      <c r="S17" s="176">
        <f>IF(ISBLANK($D17),,IF(ISERROR(HLOOKUP($D17,Dec!$D$3:$IV$39,2,FALSE)),,HLOOKUP($D17,Dec!$D$3:$IV$39,36,FALSE)))</f>
        <v>0</v>
      </c>
      <c r="T17" s="180"/>
      <c r="U17" s="178">
        <f t="shared" si="1"/>
        <v>92.25</v>
      </c>
      <c r="V17" s="127"/>
    </row>
    <row r="18" spans="3:22" ht="12.75">
      <c r="C18" s="277">
        <v>10</v>
      </c>
      <c r="D18" s="353" t="s">
        <v>163</v>
      </c>
      <c r="E18" s="183">
        <f t="shared" si="0"/>
        <v>45</v>
      </c>
      <c r="F18" s="174">
        <f t="shared" si="2"/>
        <v>0.43333333333333335</v>
      </c>
      <c r="G18" s="175"/>
      <c r="H18" s="176">
        <f>IF(ISBLANK($D18),,IF(ISERROR(HLOOKUP($D18,Jan!$E$3:$IV$39,36,FALSE)),,HLOOKUP($D18,Jan!$E$3:$IV$39,36,FALSE)))</f>
        <v>120</v>
      </c>
      <c r="I18" s="176">
        <f>IF(ISBLANK($D18),,IF(ISERROR(HLOOKUP($D18,Feb!$E$3:$IV$39,36,FALSE)),,HLOOKUP($D18,Feb!$E$3:$IV$39,36,FALSE)))</f>
        <v>80.5</v>
      </c>
      <c r="J18" s="176">
        <f>IF(ISBLANK($D18),,IF(ISERROR(HLOOKUP($D18,Mar!$E$3:$IV$39,36,FALSE)),,HLOOKUP($D18,Mar!$E$3:$IV$39,36,FALSE)))</f>
        <v>19.5</v>
      </c>
      <c r="K18" s="176">
        <f>IF(ISBLANK($D18),,IF(ISERROR(HLOOKUP($D18,Apr!$D$3:$IV$39,36,FALSE)),,HLOOKUP($D18,Apr!$D$3:$IV$39,36,FALSE)))</f>
        <v>0</v>
      </c>
      <c r="L18" s="176">
        <f>IF(ISBLANK($D18),,IF(ISERROR(HLOOKUP($D18,May!$D$3:$IV$39,36,FALSE)),,HLOOKUP($D18,May!$D$3:$IV$39,36,FALSE)))</f>
        <v>0</v>
      </c>
      <c r="M18" s="176">
        <f>IF(ISBLANK($D18),,IF(ISERROR(HLOOKUP($D18,Jun!$D$3:$IV$39,36,FALSE)),,HLOOKUP($D18,Jun!$D$3:$IV$39,36,FALSE)))</f>
        <v>0</v>
      </c>
      <c r="N18" s="176">
        <f>IF(ISBLANK($D18),,IF(ISERROR(HLOOKUP($D18,Jul!$D$3:$IV$39,36,FALSE)),,HLOOKUP($D18,Jul!$D$3:$IV$39,36,FALSE)))</f>
        <v>0</v>
      </c>
      <c r="O18" s="176">
        <f>IF(ISBLANK($D18),,IF(ISERROR(HLOOKUP($D18,Aug!$D$3:$IV$39,36,FALSE)),,HLOOKUP($D18,Aug!$D$3:$IV$39,36,FALSE)))</f>
        <v>0</v>
      </c>
      <c r="P18" s="176">
        <f>IF(ISBLANK($D18),,IF(ISERROR(HLOOKUP($D18,Sep!$D$3:$IV$39,36,FALSE)),,HLOOKUP($D18,Sep!$D$3:$IV$39,36,FALSE)))</f>
        <v>0</v>
      </c>
      <c r="Q18" s="176">
        <f>IF(ISBLANK($D18),,IF(ISERROR(HLOOKUP($D18,Oct!$D$3:$IV$39,36,FALSE)),,HLOOKUP($D18,Oct!$D$3:$IV$39,36,FALSE)))</f>
        <v>0</v>
      </c>
      <c r="R18" s="176">
        <f>IF(ISBLANK($D18),,IF(ISERROR(HLOOKUP($D18,Nov!$D$3:$IV$39,36,FALSE)),,HLOOKUP($D18,Nov!$D$3:$IV$39,36,FALSE)))</f>
        <v>0</v>
      </c>
      <c r="S18" s="176">
        <f>IF(ISBLANK($D18),,IF(ISERROR(HLOOKUP($D18,Dec!$D$3:$IV$39,36,FALSE)),,HLOOKUP($D18,Dec!$D$3:$IV$39,36,FALSE)))</f>
        <v>0</v>
      </c>
      <c r="T18" s="181"/>
      <c r="U18" s="178">
        <f t="shared" si="1"/>
        <v>220</v>
      </c>
      <c r="V18" s="127"/>
    </row>
    <row r="19" spans="3:22" ht="12.75">
      <c r="C19" s="277">
        <v>11</v>
      </c>
      <c r="D19" s="353" t="s">
        <v>166</v>
      </c>
      <c r="E19" s="183">
        <f t="shared" si="0"/>
        <v>30</v>
      </c>
      <c r="F19" s="174">
        <f t="shared" si="2"/>
        <v>0</v>
      </c>
      <c r="G19" s="182"/>
      <c r="H19" s="176">
        <f>IF(ISBLANK($D19),,IF(ISERROR(HLOOKUP($D19,Jan!$E$3:$IV$39,36,FALSE)),,HLOOKUP($D19,Jan!$E$3:$IV$39,36,FALSE)))</f>
        <v>29</v>
      </c>
      <c r="I19" s="176">
        <f>IF(ISBLANK($D19),,IF(ISERROR(HLOOKUP($D19,Feb!$E$3:$IV$39,36,FALSE)),,HLOOKUP($D19,Feb!$E$3:$IV$39,36,FALSE)))</f>
        <v>26.5</v>
      </c>
      <c r="J19" s="176">
        <f>IF(ISBLANK($D19),,IF(ISERROR(HLOOKUP($D19,Mar!$E$3:$IV$39,36,FALSE)),,HLOOKUP($D19,Mar!$E$3:$IV$39,36,FALSE)))</f>
        <v>0</v>
      </c>
      <c r="K19" s="176">
        <f>IF(ISBLANK($D19),,IF(ISERROR(HLOOKUP($D19,Apr!$D$3:$IV$39,36,FALSE)),,HLOOKUP($D19,Apr!$D$3:$IV$39,36,FALSE)))</f>
        <v>0</v>
      </c>
      <c r="L19" s="176">
        <f>IF(ISBLANK($D19),,IF(ISERROR(HLOOKUP($D19,May!$D$3:$IV$39,36,FALSE)),,HLOOKUP($D19,May!$D$3:$IV$39,36,FALSE)))</f>
        <v>0</v>
      </c>
      <c r="M19" s="176">
        <f>IF(ISBLANK($D19),,IF(ISERROR(HLOOKUP($D19,Jun!$D$3:$IV$39,36,FALSE)),,HLOOKUP($D19,Jun!$D$3:$IV$39,36,FALSE)))</f>
        <v>0</v>
      </c>
      <c r="N19" s="176">
        <f>IF(ISBLANK($D19),,IF(ISERROR(HLOOKUP($D19,Jul!$D$3:$IV$39,36,FALSE)),,HLOOKUP($D19,Jul!$D$3:$IV$39,36,FALSE)))</f>
        <v>0</v>
      </c>
      <c r="O19" s="176">
        <f>IF(ISBLANK($D19),,IF(ISERROR(HLOOKUP($D19,Aug!$D$3:$IV$39,36,FALSE)),,HLOOKUP($D19,Aug!$D$3:$IV$39,36,FALSE)))</f>
        <v>0</v>
      </c>
      <c r="P19" s="176">
        <f>IF(ISBLANK($D19),,IF(ISERROR(HLOOKUP($D19,Sep!$D$3:$IV$39,36,FALSE)),,HLOOKUP($D19,Sep!$D$3:$IV$39,36,FALSE)))</f>
        <v>0</v>
      </c>
      <c r="Q19" s="176">
        <f>IF(ISBLANK($D19),,IF(ISERROR(HLOOKUP($D19,Oct!$D$3:$IV$39,36,FALSE)),,HLOOKUP($D19,Oct!$D$3:$IV$39,36,FALSE)))</f>
        <v>0</v>
      </c>
      <c r="R19" s="176">
        <f>IF(ISBLANK($D19),,IF(ISERROR(HLOOKUP($D19,Nov!$D$3:$IV$39,36,FALSE)),,HLOOKUP($D19,Nov!$D$3:$IV$39,36,FALSE)))</f>
        <v>0</v>
      </c>
      <c r="S19" s="176">
        <f>IF(ISBLANK($D19),,IF(ISERROR(HLOOKUP($D19,Dec!$D$3:$IV$39,36,FALSE)),,HLOOKUP($D19,Dec!$D$3:$IV$39,36,FALSE)))</f>
        <v>0</v>
      </c>
      <c r="T19" s="180"/>
      <c r="U19" s="178">
        <f t="shared" si="1"/>
        <v>55.5</v>
      </c>
      <c r="V19" s="127"/>
    </row>
    <row r="20" spans="3:22" ht="12.75">
      <c r="C20" s="277">
        <v>12</v>
      </c>
      <c r="D20" s="353"/>
      <c r="E20" s="183" t="e">
        <f t="shared" si="0"/>
        <v>#N/A</v>
      </c>
      <c r="F20" s="174" t="e">
        <f t="shared" si="2"/>
        <v>#N/A</v>
      </c>
      <c r="G20" s="182"/>
      <c r="H20" s="176">
        <f>IF(ISBLANK($D20),,IF(ISERROR(HLOOKUP($D20,Jan!$E$3:$IV$39,36,FALSE)),,HLOOKUP($D20,Jan!$E$3:$IV$39,36,FALSE)))</f>
        <v>0</v>
      </c>
      <c r="I20" s="176">
        <f>IF(ISBLANK($D20),,IF(ISERROR(HLOOKUP($D20,Feb!$E$3:$IV$39,36,FALSE)),,HLOOKUP($D20,Feb!$E$3:$IV$39,36,FALSE)))</f>
        <v>0</v>
      </c>
      <c r="J20" s="176">
        <f>IF(ISBLANK($D20),,IF(ISERROR(HLOOKUP($D20,Mar!$E$3:$IV$39,36,FALSE)),,HLOOKUP($D20,Mar!$E$3:$IV$39,36,FALSE)))</f>
        <v>0</v>
      </c>
      <c r="K20" s="176">
        <f>IF(ISBLANK($D20),,IF(ISERROR(HLOOKUP($D20,Apr!$D$3:$IV$39,36,FALSE)),,HLOOKUP($D20,Apr!$D$3:$IV$39,36,FALSE)))</f>
        <v>0</v>
      </c>
      <c r="L20" s="176">
        <f>IF(ISBLANK($D20),,IF(ISERROR(HLOOKUP($D20,May!$D$3:$IV$39,36,FALSE)),,HLOOKUP($D20,May!$D$3:$IV$39,36,FALSE)))</f>
        <v>0</v>
      </c>
      <c r="M20" s="176">
        <f>IF(ISBLANK($D20),,IF(ISERROR(HLOOKUP($D20,Jun!$D$3:$IV$39,36,FALSE)),,HLOOKUP($D20,Jun!$D$3:$IV$39,36,FALSE)))</f>
        <v>0</v>
      </c>
      <c r="N20" s="176">
        <f>IF(ISBLANK($D20),,IF(ISERROR(HLOOKUP($D20,Jul!$D$3:$IV$39,36,FALSE)),,HLOOKUP($D20,Jul!$D$3:$IV$39,36,FALSE)))</f>
        <v>0</v>
      </c>
      <c r="O20" s="176">
        <f>IF(ISBLANK($D20),,IF(ISERROR(HLOOKUP($D20,Aug!$D$3:$IV$39,36,FALSE)),,HLOOKUP($D20,Aug!$D$3:$IV$39,36,FALSE)))</f>
        <v>0</v>
      </c>
      <c r="P20" s="176">
        <f>IF(ISBLANK($D20),,IF(ISERROR(HLOOKUP($D20,Sep!$D$3:$IV$39,36,FALSE)),,HLOOKUP($D20,Sep!$D$3:$IV$39,36,FALSE)))</f>
        <v>0</v>
      </c>
      <c r="Q20" s="176">
        <f>IF(ISBLANK($D20),,IF(ISERROR(HLOOKUP($D20,Oct!$D$3:$IV$39,36,FALSE)),,HLOOKUP($D20,Oct!$D$3:$IV$39,36,FALSE)))</f>
        <v>0</v>
      </c>
      <c r="R20" s="176">
        <f>IF(ISBLANK($D20),,IF(ISERROR(HLOOKUP($D20,Nov!$D$3:$IV$39,36,FALSE)),,HLOOKUP($D20,Nov!$D$3:$IV$39,36,FALSE)))</f>
        <v>0</v>
      </c>
      <c r="S20" s="176">
        <f>IF(ISBLANK($D20),,IF(ISERROR(HLOOKUP($D20,Dec!$D$3:$IV$39,36,FALSE)),,HLOOKUP($D20,Dec!$D$3:$IV$39,36,FALSE)))</f>
        <v>0</v>
      </c>
      <c r="T20" s="183"/>
      <c r="U20" s="178">
        <f>SUM(H20:S20)</f>
        <v>0</v>
      </c>
      <c r="V20" s="127"/>
    </row>
    <row r="21" spans="3:22" ht="12.75">
      <c r="C21" s="277">
        <v>13</v>
      </c>
      <c r="D21" s="353"/>
      <c r="E21" s="183" t="e">
        <f t="shared" si="0"/>
        <v>#N/A</v>
      </c>
      <c r="F21" s="174" t="e">
        <f t="shared" si="2"/>
        <v>#N/A</v>
      </c>
      <c r="G21" s="182"/>
      <c r="H21" s="176">
        <f>IF(ISBLANK($D21),,IF(ISERROR(HLOOKUP($D21,Jan!$E$3:$IV$39,36,FALSE)),,HLOOKUP($D21,Jan!$E$3:$IV$39,36,FALSE)))</f>
        <v>0</v>
      </c>
      <c r="I21" s="176">
        <f>IF(ISBLANK($D21),,IF(ISERROR(HLOOKUP($D21,Feb!$E$3:$IV$39,36,FALSE)),,HLOOKUP($D21,Feb!$E$3:$IV$39,36,FALSE)))</f>
        <v>0</v>
      </c>
      <c r="J21" s="176">
        <f>IF(ISBLANK($D21),,IF(ISERROR(HLOOKUP($D21,Mar!$E$3:$IV$39,36,FALSE)),,HLOOKUP($D21,Mar!$E$3:$IV$39,36,FALSE)))</f>
        <v>0</v>
      </c>
      <c r="K21" s="176">
        <f>IF(ISBLANK($D21),,IF(ISERROR(HLOOKUP($D21,Apr!$D$3:$IV$39,36,FALSE)),,HLOOKUP($D21,Apr!$D$3:$IV$39,36,FALSE)))</f>
        <v>0</v>
      </c>
      <c r="L21" s="176">
        <f>IF(ISBLANK($D21),,IF(ISERROR(HLOOKUP($D21,May!$D$3:$IV$39,36,FALSE)),,HLOOKUP($D21,May!$D$3:$IV$39,36,FALSE)))</f>
        <v>0</v>
      </c>
      <c r="M21" s="176">
        <f>IF(ISBLANK($D21),,IF(ISERROR(HLOOKUP($D21,Jun!$D$3:$IV$39,36,FALSE)),,HLOOKUP($D21,Jun!$D$3:$IV$39,36,FALSE)))</f>
        <v>0</v>
      </c>
      <c r="N21" s="176">
        <f>IF(ISBLANK($D21),,IF(ISERROR(HLOOKUP($D21,Jul!$D$3:$IV$39,36,FALSE)),,HLOOKUP($D21,Jul!$D$3:$IV$39,36,FALSE)))</f>
        <v>0</v>
      </c>
      <c r="O21" s="176">
        <f>IF(ISBLANK($D21),,IF(ISERROR(HLOOKUP($D21,Aug!$D$3:$IV$39,36,FALSE)),,HLOOKUP($D21,Aug!$D$3:$IV$39,36,FALSE)))</f>
        <v>0</v>
      </c>
      <c r="P21" s="176">
        <f>IF(ISBLANK($D21),,IF(ISERROR(HLOOKUP($D21,Sep!$D$3:$IV$39,36,FALSE)),,HLOOKUP($D21,Sep!$D$3:$IV$39,36,FALSE)))</f>
        <v>0</v>
      </c>
      <c r="Q21" s="176">
        <f>IF(ISBLANK($D21),,IF(ISERROR(HLOOKUP($D21,Oct!$D$3:$IV$39,36,FALSE)),,HLOOKUP($D21,Oct!$D$3:$IV$39,36,FALSE)))</f>
        <v>0</v>
      </c>
      <c r="R21" s="176">
        <f>IF(ISBLANK($D21),,IF(ISERROR(HLOOKUP($D21,Nov!$D$3:$IV$39,36,FALSE)),,HLOOKUP($D21,Nov!$D$3:$IV$39,36,FALSE)))</f>
        <v>0</v>
      </c>
      <c r="S21" s="176">
        <f>IF(ISBLANK($D21),,IF(ISERROR(HLOOKUP($D21,Dec!$D$3:$IV$39,36,FALSE)),,HLOOKUP($D21,Dec!$D$3:$IV$39,36,FALSE)))</f>
        <v>0</v>
      </c>
      <c r="T21" s="183"/>
      <c r="U21" s="178">
        <f t="shared" si="1"/>
        <v>0</v>
      </c>
      <c r="V21" s="127"/>
    </row>
    <row r="22" spans="3:22" ht="12.75">
      <c r="C22" s="277">
        <v>14</v>
      </c>
      <c r="D22" s="353"/>
      <c r="E22" s="183" t="e">
        <f t="shared" si="0"/>
        <v>#N/A</v>
      </c>
      <c r="F22" s="174" t="e">
        <f t="shared" si="2"/>
        <v>#N/A</v>
      </c>
      <c r="G22" s="182"/>
      <c r="H22" s="176">
        <f>IF(ISBLANK($D22),,IF(ISERROR(HLOOKUP($D22,Jan!$E$3:$IV$39,36,FALSE)),,HLOOKUP($D22,Jan!$E$3:$IV$39,36,FALSE)))</f>
        <v>0</v>
      </c>
      <c r="I22" s="176">
        <f>IF(ISBLANK($D22),,IF(ISERROR(HLOOKUP($D22,Feb!$E$3:$IV$39,36,FALSE)),,HLOOKUP($D22,Feb!$E$3:$IV$39,36,FALSE)))</f>
        <v>0</v>
      </c>
      <c r="J22" s="176">
        <f>IF(ISBLANK($D22),,IF(ISERROR(HLOOKUP($D22,Mar!$E$3:$IV$39,36,FALSE)),,HLOOKUP($D22,Mar!$E$3:$IV$39,36,FALSE)))</f>
        <v>0</v>
      </c>
      <c r="K22" s="176">
        <f>IF(ISBLANK($D22),,IF(ISERROR(HLOOKUP($D22,Apr!$D$3:$IV$39,36,FALSE)),,HLOOKUP($D22,Apr!$D$3:$IV$39,36,FALSE)))</f>
        <v>0</v>
      </c>
      <c r="L22" s="176">
        <f>IF(ISBLANK($D22),,IF(ISERROR(HLOOKUP($D22,May!$D$3:$IV$39,36,FALSE)),,HLOOKUP($D22,May!$D$3:$IV$39,36,FALSE)))</f>
        <v>0</v>
      </c>
      <c r="M22" s="176">
        <f>IF(ISBLANK($D22),,IF(ISERROR(HLOOKUP($D22,Jun!$D$3:$IV$39,36,FALSE)),,HLOOKUP($D22,Jun!$D$3:$IV$39,36,FALSE)))</f>
        <v>0</v>
      </c>
      <c r="N22" s="176">
        <f>IF(ISBLANK($D22),,IF(ISERROR(HLOOKUP($D22,Jul!$D$3:$IV$39,36,FALSE)),,HLOOKUP($D22,Jul!$D$3:$IV$39,36,FALSE)))</f>
        <v>0</v>
      </c>
      <c r="O22" s="176">
        <f>IF(ISBLANK($D22),,IF(ISERROR(HLOOKUP($D22,Aug!$D$3:$IV$39,36,FALSE)),,HLOOKUP($D22,Aug!$D$3:$IV$39,36,FALSE)))</f>
        <v>0</v>
      </c>
      <c r="P22" s="176">
        <f>IF(ISBLANK($D22),,IF(ISERROR(HLOOKUP($D22,Sep!$D$3:$IV$39,36,FALSE)),,HLOOKUP($D22,Sep!$D$3:$IV$39,36,FALSE)))</f>
        <v>0</v>
      </c>
      <c r="Q22" s="176">
        <f>IF(ISBLANK($D22),,IF(ISERROR(HLOOKUP($D22,Oct!$D$3:$IV$39,36,FALSE)),,HLOOKUP($D22,Oct!$D$3:$IV$39,36,FALSE)))</f>
        <v>0</v>
      </c>
      <c r="R22" s="176">
        <f>IF(ISBLANK($D22),,IF(ISERROR(HLOOKUP($D22,Nov!$D$3:$IV$39,36,FALSE)),,HLOOKUP($D22,Nov!$D$3:$IV$39,36,FALSE)))</f>
        <v>0</v>
      </c>
      <c r="S22" s="176">
        <f>IF(ISBLANK($D22),,IF(ISERROR(HLOOKUP($D22,Dec!$D$3:$IV$39,36,FALSE)),,HLOOKUP($D22,Dec!$D$3:$IV$39,36,FALSE)))</f>
        <v>0</v>
      </c>
      <c r="T22" s="183"/>
      <c r="U22" s="178">
        <f>SUM(H22:S22)</f>
        <v>0</v>
      </c>
      <c r="V22" s="127"/>
    </row>
    <row r="23" spans="3:22" ht="12.75">
      <c r="C23" s="277">
        <v>15</v>
      </c>
      <c r="D23" s="353"/>
      <c r="E23" s="183" t="e">
        <f t="shared" si="0"/>
        <v>#N/A</v>
      </c>
      <c r="F23" s="174" t="e">
        <f t="shared" si="2"/>
        <v>#N/A</v>
      </c>
      <c r="G23" s="182"/>
      <c r="H23" s="176">
        <f>IF(ISBLANK($D23),,IF(ISERROR(HLOOKUP($D23,Jan!$E$3:$IV$39,36,FALSE)),,HLOOKUP($D23,Jan!$E$3:$IV$39,36,FALSE)))</f>
        <v>0</v>
      </c>
      <c r="I23" s="176">
        <f>IF(ISBLANK($D23),,IF(ISERROR(HLOOKUP($D23,Feb!$E$3:$IV$39,36,FALSE)),,HLOOKUP($D23,Feb!$E$3:$IV$39,36,FALSE)))</f>
        <v>0</v>
      </c>
      <c r="J23" s="176">
        <f>IF(ISBLANK($D23),,IF(ISERROR(HLOOKUP($D23,Mar!$E$3:$IV$39,36,FALSE)),,HLOOKUP($D23,Mar!$E$3:$IV$39,36,FALSE)))</f>
        <v>0</v>
      </c>
      <c r="K23" s="176">
        <f>IF(ISBLANK($D23),,IF(ISERROR(HLOOKUP($D23,Apr!$D$3:$IV$39,36,FALSE)),,HLOOKUP($D23,Apr!$D$3:$IV$39,36,FALSE)))</f>
        <v>0</v>
      </c>
      <c r="L23" s="176">
        <f>IF(ISBLANK($D23),,IF(ISERROR(HLOOKUP($D23,May!$D$3:$IV$39,36,FALSE)),,HLOOKUP($D23,May!$D$3:$IV$39,36,FALSE)))</f>
        <v>0</v>
      </c>
      <c r="M23" s="176">
        <f>IF(ISBLANK($D23),,IF(ISERROR(HLOOKUP($D23,Jun!$D$3:$IV$39,36,FALSE)),,HLOOKUP($D23,Jun!$D$3:$IV$39,36,FALSE)))</f>
        <v>0</v>
      </c>
      <c r="N23" s="176">
        <f>IF(ISBLANK($D23),,IF(ISERROR(HLOOKUP($D23,Jul!$D$3:$IV$39,36,FALSE)),,HLOOKUP($D23,Jul!$D$3:$IV$39,36,FALSE)))</f>
        <v>0</v>
      </c>
      <c r="O23" s="176">
        <f>IF(ISBLANK($D23),,IF(ISERROR(HLOOKUP($D23,Aug!$D$3:$IV$39,36,FALSE)),,HLOOKUP($D23,Aug!$D$3:$IV$39,36,FALSE)))</f>
        <v>0</v>
      </c>
      <c r="P23" s="176">
        <f>IF(ISBLANK($D23),,IF(ISERROR(HLOOKUP($D23,Sep!$D$3:$IV$39,36,FALSE)),,HLOOKUP($D23,Sep!$D$3:$IV$39,36,FALSE)))</f>
        <v>0</v>
      </c>
      <c r="Q23" s="176">
        <f>IF(ISBLANK($D23),,IF(ISERROR(HLOOKUP($D23,Oct!$D$3:$IV$39,36,FALSE)),,HLOOKUP($D23,Oct!$D$3:$IV$39,36,FALSE)))</f>
        <v>0</v>
      </c>
      <c r="R23" s="176">
        <f>IF(ISBLANK($D23),,IF(ISERROR(HLOOKUP($D23,Nov!$D$3:$IV$39,36,FALSE)),,HLOOKUP($D23,Nov!$D$3:$IV$39,36,FALSE)))</f>
        <v>0</v>
      </c>
      <c r="S23" s="176">
        <f>IF(ISBLANK($D23),,IF(ISERROR(HLOOKUP($D23,Dec!$D$3:$IV$39,36,FALSE)),,HLOOKUP($D23,Dec!$D$3:$IV$39,36,FALSE)))</f>
        <v>0</v>
      </c>
      <c r="T23" s="183"/>
      <c r="U23" s="178">
        <f>SUM(H23:S23)</f>
        <v>0</v>
      </c>
      <c r="V23" s="127"/>
    </row>
    <row r="24" spans="3:22" ht="12.75">
      <c r="C24" s="277">
        <v>16</v>
      </c>
      <c r="D24" s="353"/>
      <c r="E24" s="183" t="e">
        <f t="shared" si="0"/>
        <v>#N/A</v>
      </c>
      <c r="F24" s="174" t="e">
        <f t="shared" si="2"/>
        <v>#N/A</v>
      </c>
      <c r="G24" s="182"/>
      <c r="H24" s="176">
        <f>IF(ISBLANK($D24),,IF(ISERROR(HLOOKUP($D24,Jan!$E$3:$IV$39,36,FALSE)),,HLOOKUP($D24,Jan!$E$3:$IV$39,36,FALSE)))</f>
        <v>0</v>
      </c>
      <c r="I24" s="176">
        <f>IF(ISBLANK($D24),,IF(ISERROR(HLOOKUP($D24,Feb!$E$3:$IV$39,36,FALSE)),,HLOOKUP($D24,Feb!$E$3:$IV$39,36,FALSE)))</f>
        <v>0</v>
      </c>
      <c r="J24" s="176">
        <f>IF(ISBLANK($D24),,IF(ISERROR(HLOOKUP($D24,Mar!$E$3:$IV$39,36,FALSE)),,HLOOKUP($D24,Mar!$E$3:$IV$39,36,FALSE)))</f>
        <v>0</v>
      </c>
      <c r="K24" s="176">
        <f>IF(ISBLANK($D24),,IF(ISERROR(HLOOKUP($D24,Apr!$D$3:$IV$39,36,FALSE)),,HLOOKUP($D24,Apr!$D$3:$IV$39,36,FALSE)))</f>
        <v>0</v>
      </c>
      <c r="L24" s="176">
        <f>IF(ISBLANK($D24),,IF(ISERROR(HLOOKUP($D24,May!$D$3:$IV$39,36,FALSE)),,HLOOKUP($D24,May!$D$3:$IV$39,36,FALSE)))</f>
        <v>0</v>
      </c>
      <c r="M24" s="176">
        <f>IF(ISBLANK($D24),,IF(ISERROR(HLOOKUP($D24,Jun!$D$3:$IV$39,36,FALSE)),,HLOOKUP($D24,Jun!$D$3:$IV$39,36,FALSE)))</f>
        <v>0</v>
      </c>
      <c r="N24" s="176">
        <f>IF(ISBLANK($D24),,IF(ISERROR(HLOOKUP($D24,Jul!$D$3:$IV$39,36,FALSE)),,HLOOKUP($D24,Jul!$D$3:$IV$39,36,FALSE)))</f>
        <v>0</v>
      </c>
      <c r="O24" s="176">
        <f>IF(ISBLANK($D24),,IF(ISERROR(HLOOKUP($D24,Aug!$D$3:$IV$39,36,FALSE)),,HLOOKUP($D24,Aug!$D$3:$IV$39,36,FALSE)))</f>
        <v>0</v>
      </c>
      <c r="P24" s="176">
        <f>IF(ISBLANK($D24),,IF(ISERROR(HLOOKUP($D24,Sep!$D$3:$IV$39,36,FALSE)),,HLOOKUP($D24,Sep!$D$3:$IV$39,36,FALSE)))</f>
        <v>0</v>
      </c>
      <c r="Q24" s="176">
        <f>IF(ISBLANK($D24),,IF(ISERROR(HLOOKUP($D24,Oct!$D$3:$IV$39,36,FALSE)),,HLOOKUP($D24,Oct!$D$3:$IV$39,36,FALSE)))</f>
        <v>0</v>
      </c>
      <c r="R24" s="176">
        <f>IF(ISBLANK($D24),,IF(ISERROR(HLOOKUP($D24,Nov!$D$3:$IV$39,36,FALSE)),,HLOOKUP($D24,Nov!$D$3:$IV$39,36,FALSE)))</f>
        <v>0</v>
      </c>
      <c r="S24" s="176">
        <f>IF(ISBLANK($D24),,IF(ISERROR(HLOOKUP($D24,Dec!$D$3:$IV$39,36,FALSE)),,HLOOKUP($D24,Dec!$D$3:$IV$39,36,FALSE)))</f>
        <v>0</v>
      </c>
      <c r="T24" s="183"/>
      <c r="U24" s="178">
        <f>SUM(H24:S24)</f>
        <v>0</v>
      </c>
      <c r="V24" s="127"/>
    </row>
    <row r="25" spans="3:22" ht="12.75">
      <c r="C25" s="277">
        <v>17</v>
      </c>
      <c r="D25" s="353"/>
      <c r="E25" s="183" t="e">
        <f t="shared" si="0"/>
        <v>#N/A</v>
      </c>
      <c r="F25" s="174" t="e">
        <f t="shared" si="2"/>
        <v>#N/A</v>
      </c>
      <c r="G25" s="182"/>
      <c r="H25" s="176">
        <f>IF(ISBLANK($D25),,IF(ISERROR(HLOOKUP($D25,Jan!$E$3:$IV$39,36,FALSE)),,HLOOKUP($D25,Jan!$E$3:$IV$39,36,FALSE)))</f>
        <v>0</v>
      </c>
      <c r="I25" s="176">
        <f>IF(ISBLANK($D25),,IF(ISERROR(HLOOKUP($D25,Feb!$E$3:$IV$39,36,FALSE)),,HLOOKUP($D25,Feb!$E$3:$IV$39,36,FALSE)))</f>
        <v>0</v>
      </c>
      <c r="J25" s="176">
        <f>IF(ISBLANK($D25),,IF(ISERROR(HLOOKUP($D25,Mar!$E$3:$IV$39,36,FALSE)),,HLOOKUP($D25,Mar!$E$3:$IV$39,36,FALSE)))</f>
        <v>0</v>
      </c>
      <c r="K25" s="176">
        <f>IF(ISBLANK($D25),,IF(ISERROR(HLOOKUP($D25,Apr!$D$3:$IV$39,36,FALSE)),,HLOOKUP($D25,Apr!$D$3:$IV$39,36,FALSE)))</f>
        <v>0</v>
      </c>
      <c r="L25" s="176">
        <f>IF(ISBLANK($D25),,IF(ISERROR(HLOOKUP($D25,May!$D$3:$IV$39,36,FALSE)),,HLOOKUP($D25,May!$D$3:$IV$39,36,FALSE)))</f>
        <v>0</v>
      </c>
      <c r="M25" s="176">
        <f>IF(ISBLANK($D25),,IF(ISERROR(HLOOKUP($D25,Jun!$D$3:$IV$39,36,FALSE)),,HLOOKUP($D25,Jun!$D$3:$IV$39,36,FALSE)))</f>
        <v>0</v>
      </c>
      <c r="N25" s="176">
        <f>IF(ISBLANK($D25),,IF(ISERROR(HLOOKUP($D25,Jul!$D$3:$IV$39,36,FALSE)),,HLOOKUP($D25,Jul!$D$3:$IV$39,36,FALSE)))</f>
        <v>0</v>
      </c>
      <c r="O25" s="176">
        <f>IF(ISBLANK($D25),,IF(ISERROR(HLOOKUP($D25,Aug!$D$3:$IV$39,36,FALSE)),,HLOOKUP($D25,Aug!$D$3:$IV$39,36,FALSE)))</f>
        <v>0</v>
      </c>
      <c r="P25" s="176">
        <f>IF(ISBLANK($D25),,IF(ISERROR(HLOOKUP($D25,Sep!$D$3:$IV$39,36,FALSE)),,HLOOKUP($D25,Sep!$D$3:$IV$39,36,FALSE)))</f>
        <v>0</v>
      </c>
      <c r="Q25" s="176">
        <f>IF(ISBLANK($D25),,IF(ISERROR(HLOOKUP($D25,Oct!$D$3:$IV$39,36,FALSE)),,HLOOKUP($D25,Oct!$D$3:$IV$39,36,FALSE)))</f>
        <v>0</v>
      </c>
      <c r="R25" s="176">
        <f>IF(ISBLANK($D25),,IF(ISERROR(HLOOKUP($D25,Nov!$D$3:$IV$39,36,FALSE)),,HLOOKUP($D25,Nov!$D$3:$IV$39,36,FALSE)))</f>
        <v>0</v>
      </c>
      <c r="S25" s="176">
        <f>IF(ISBLANK($D25),,IF(ISERROR(HLOOKUP($D25,Dec!$D$3:$IV$39,36,FALSE)),,HLOOKUP($D25,Dec!$D$3:$IV$39,36,FALSE)))</f>
        <v>0</v>
      </c>
      <c r="T25" s="183"/>
      <c r="U25" s="178">
        <f t="shared" si="1"/>
        <v>0</v>
      </c>
      <c r="V25" s="127"/>
    </row>
    <row r="26" spans="2:22" ht="3" customHeight="1" thickBot="1">
      <c r="B26" s="118">
        <f>COUNT(B8:B25)</f>
        <v>0</v>
      </c>
      <c r="C26" s="127"/>
      <c r="D26" s="216"/>
      <c r="E26" s="217"/>
      <c r="F26" s="153"/>
      <c r="G26" s="154"/>
      <c r="H26" s="155"/>
      <c r="I26" s="156"/>
      <c r="J26" s="156"/>
      <c r="K26" s="156"/>
      <c r="L26" s="156"/>
      <c r="M26" s="156"/>
      <c r="N26" s="156"/>
      <c r="O26" s="156"/>
      <c r="P26" s="156"/>
      <c r="Q26" s="156"/>
      <c r="R26" s="156"/>
      <c r="S26" s="157"/>
      <c r="T26" s="158"/>
      <c r="U26" s="159"/>
      <c r="V26" s="127"/>
    </row>
    <row r="27" spans="3:22" ht="12" customHeight="1">
      <c r="C27" s="127"/>
      <c r="D27" s="137" t="s">
        <v>8</v>
      </c>
      <c r="E27" s="131">
        <f>HLOOKUP($E$7,$H$31:$U$51,MATCH($D27,$D$32:$D$51,0)+1,FALSE)</f>
        <v>409.4</v>
      </c>
      <c r="F27" s="131">
        <f>HLOOKUP($E$7,$H$55:$U$75,MATCH($D27,$D$56:$D$75,0)+1,FALSE)</f>
        <v>0.7688080117244749</v>
      </c>
      <c r="G27" s="131"/>
      <c r="H27" s="131">
        <f>SUM(H7:H26)</f>
        <v>359</v>
      </c>
      <c r="I27" s="131">
        <f aca="true" t="shared" si="3" ref="I27:S27">SUM(I7:I26)</f>
        <v>303.75</v>
      </c>
      <c r="J27" s="131">
        <f t="shared" si="3"/>
        <v>314.75</v>
      </c>
      <c r="K27" s="131">
        <f t="shared" si="3"/>
        <v>0</v>
      </c>
      <c r="L27" s="131">
        <f t="shared" si="3"/>
        <v>0</v>
      </c>
      <c r="M27" s="131">
        <f t="shared" si="3"/>
        <v>0</v>
      </c>
      <c r="N27" s="131">
        <f t="shared" si="3"/>
        <v>0</v>
      </c>
      <c r="O27" s="131">
        <f t="shared" si="3"/>
        <v>0</v>
      </c>
      <c r="P27" s="131">
        <f t="shared" si="3"/>
        <v>0</v>
      </c>
      <c r="Q27" s="131">
        <f t="shared" si="3"/>
        <v>0</v>
      </c>
      <c r="R27" s="131">
        <f t="shared" si="3"/>
        <v>0</v>
      </c>
      <c r="S27" s="131">
        <f t="shared" si="3"/>
        <v>0</v>
      </c>
      <c r="T27" s="131"/>
      <c r="U27" s="131">
        <f>SUM(U8:U26)</f>
        <v>977.5</v>
      </c>
      <c r="V27" s="127"/>
    </row>
    <row r="28" spans="3:22" ht="12.75">
      <c r="C28" s="127"/>
      <c r="D28" s="134"/>
      <c r="E28" s="134"/>
      <c r="F28" s="127"/>
      <c r="G28" s="127"/>
      <c r="H28" s="135"/>
      <c r="I28" s="135"/>
      <c r="J28" s="135"/>
      <c r="K28" s="135"/>
      <c r="L28" s="135"/>
      <c r="M28" s="135"/>
      <c r="N28" s="135"/>
      <c r="O28" s="135"/>
      <c r="P28" s="135"/>
      <c r="Q28" s="135"/>
      <c r="R28" s="135"/>
      <c r="S28" s="135"/>
      <c r="T28" s="135"/>
      <c r="U28" s="135"/>
      <c r="V28" s="127"/>
    </row>
    <row r="29" spans="3:22" ht="13.5" thickBot="1">
      <c r="C29" s="127"/>
      <c r="D29" s="134"/>
      <c r="E29" s="134"/>
      <c r="F29" s="127"/>
      <c r="G29" s="127"/>
      <c r="H29" s="134"/>
      <c r="I29" s="134"/>
      <c r="J29" s="134"/>
      <c r="K29" s="134"/>
      <c r="L29" s="134"/>
      <c r="M29" s="134"/>
      <c r="N29" s="134"/>
      <c r="O29" s="134"/>
      <c r="P29" s="127"/>
      <c r="Q29" s="127"/>
      <c r="R29" s="127"/>
      <c r="S29" s="127"/>
      <c r="T29" s="127"/>
      <c r="U29" s="127"/>
      <c r="V29" s="127"/>
    </row>
    <row r="30" spans="3:22" ht="18">
      <c r="C30" s="127"/>
      <c r="D30" s="387" t="s">
        <v>53</v>
      </c>
      <c r="E30" s="184"/>
      <c r="F30" s="185"/>
      <c r="G30" s="186"/>
      <c r="H30" s="391" t="s">
        <v>11</v>
      </c>
      <c r="I30" s="392"/>
      <c r="J30" s="392"/>
      <c r="K30" s="392"/>
      <c r="L30" s="392"/>
      <c r="M30" s="392"/>
      <c r="N30" s="392"/>
      <c r="O30" s="392"/>
      <c r="P30" s="392"/>
      <c r="Q30" s="392"/>
      <c r="R30" s="392"/>
      <c r="S30" s="393"/>
      <c r="T30" s="187"/>
      <c r="U30" s="188" t="s">
        <v>16</v>
      </c>
      <c r="V30" s="127"/>
    </row>
    <row r="31" spans="3:22" ht="13.5" thickBot="1">
      <c r="C31" s="127"/>
      <c r="D31" s="388"/>
      <c r="E31" s="189"/>
      <c r="F31" s="190"/>
      <c r="G31" s="191"/>
      <c r="H31" s="219" t="s">
        <v>0</v>
      </c>
      <c r="I31" s="219" t="s">
        <v>1</v>
      </c>
      <c r="J31" s="219" t="s">
        <v>2</v>
      </c>
      <c r="K31" s="219" t="s">
        <v>3</v>
      </c>
      <c r="L31" s="219" t="s">
        <v>4</v>
      </c>
      <c r="M31" s="219" t="s">
        <v>39</v>
      </c>
      <c r="N31" s="219" t="s">
        <v>40</v>
      </c>
      <c r="O31" s="219" t="s">
        <v>9</v>
      </c>
      <c r="P31" s="219" t="s">
        <v>41</v>
      </c>
      <c r="Q31" s="219" t="s">
        <v>5</v>
      </c>
      <c r="R31" s="219" t="s">
        <v>6</v>
      </c>
      <c r="S31" s="219" t="s">
        <v>7</v>
      </c>
      <c r="T31" s="192"/>
      <c r="U31" s="193" t="s">
        <v>19</v>
      </c>
      <c r="V31" s="127"/>
    </row>
    <row r="32" spans="3:22" ht="3" customHeight="1">
      <c r="C32" s="127"/>
      <c r="D32" s="144"/>
      <c r="E32" s="145"/>
      <c r="F32" s="146"/>
      <c r="G32" s="147"/>
      <c r="H32" s="148"/>
      <c r="I32" s="148"/>
      <c r="J32" s="148"/>
      <c r="K32" s="148"/>
      <c r="L32" s="148"/>
      <c r="M32" s="148"/>
      <c r="N32" s="148"/>
      <c r="O32" s="148"/>
      <c r="P32" s="148"/>
      <c r="Q32" s="148"/>
      <c r="R32" s="148"/>
      <c r="S32" s="149"/>
      <c r="T32" s="150"/>
      <c r="U32" s="151"/>
      <c r="V32" s="127"/>
    </row>
    <row r="33" spans="3:22" ht="12.75">
      <c r="C33" s="277">
        <v>1</v>
      </c>
      <c r="D33" s="353" t="s">
        <v>159</v>
      </c>
      <c r="E33" s="382"/>
      <c r="F33" s="383"/>
      <c r="G33" s="194"/>
      <c r="H33" s="195">
        <f>IF(ISBLANK($D33),,IF(ISERROR(HLOOKUP($D33,Jan!$E$3:$IV$39,2,FALSE)),,HLOOKUP($D33,Jan!$E$3:$IV$39,2,FALSE)))</f>
        <v>16</v>
      </c>
      <c r="I33" s="195">
        <f>IF(ISBLANK($D33),,IF(ISERROR(HLOOKUP($D33,Feb!$E$3:$IV$39,2,FALSE)),,HLOOKUP($D33,Feb!$E$3:$IV$39,2,FALSE)))</f>
        <v>16</v>
      </c>
      <c r="J33" s="195">
        <f>IF(ISBLANK($D33),,IF(ISERROR(HLOOKUP($D33,Mar!$E$3:$IV$39,2,FALSE)),,HLOOKUP($D33,Mar!$E$3:$IV$39,2,FALSE)))</f>
        <v>16</v>
      </c>
      <c r="K33" s="195">
        <f>IF(ISBLANK($D33),,IF(ISERROR(HLOOKUP($D33,Apr!$D$3:$IV$39,2,FALSE)),,HLOOKUP($D33,Apr!$D$3:$IV$39,2,FALSE)))</f>
        <v>0</v>
      </c>
      <c r="L33" s="195">
        <f>IF(ISBLANK($D33),,IF(ISERROR(HLOOKUP($D33,May!$D$3:$IV$39,2,FALSE)),,HLOOKUP($D33,May!$D$3:$IV$39,2,FALSE)))</f>
        <v>0</v>
      </c>
      <c r="M33" s="195">
        <f>IF(ISBLANK($D33),,IF(ISERROR(HLOOKUP($D33,Jun!$D$3:$IV$39,2,FALSE)),,HLOOKUP($D33,Jun!$D$3:$IV$39,2,FALSE)))</f>
        <v>0</v>
      </c>
      <c r="N33" s="195">
        <f>IF(ISBLANK($D33),,IF(ISERROR(HLOOKUP($D33,Jul!$D$3:$IV$39,2,FALSE)),,HLOOKUP($D33,Jul!$D$3:$IV$39,2,FALSE)))</f>
        <v>0</v>
      </c>
      <c r="O33" s="195">
        <f>IF(ISBLANK($D33),,IF(ISERROR(HLOOKUP($D33,Aug!$D$3:$IV$39,2,FALSE)),,HLOOKUP($D33,Aug!$D$3:$IV$39,2,FALSE)))</f>
        <v>0</v>
      </c>
      <c r="P33" s="195">
        <f>IF(ISBLANK($D33),,IF(ISERROR(HLOOKUP($D33,Sep!$D$3:$IV$39,2,FALSE)),,HLOOKUP($D33,Sep!$D$3:$IV$39,2,FALSE)))</f>
        <v>0</v>
      </c>
      <c r="Q33" s="195">
        <f>IF(ISBLANK($D33),,IF(ISERROR(HLOOKUP($D33,Oct!$D$3:$IV$39,2,FALSE)),,HLOOKUP($D33,Oct!$D$3:$IV$39,2,FALSE)))</f>
        <v>0</v>
      </c>
      <c r="R33" s="195">
        <f>IF(ISBLANK($D33),,IF(ISERROR(HLOOKUP($D33,Nov!$D$3:$IV$39,2,FALSE)),,HLOOKUP($D33,Nov!$D$3:$IV$39,2,FALSE)))</f>
        <v>0</v>
      </c>
      <c r="S33" s="195">
        <f>IF(ISBLANK($D33),,IF(ISERROR(HLOOKUP($D33,Dec!$D$3:$IV$39,2,FALSE)),,HLOOKUP($D33,Dec!$D$3:$IV$39,2,FALSE)))</f>
        <v>0</v>
      </c>
      <c r="T33" s="196"/>
      <c r="U33" s="197">
        <f aca="true" t="shared" si="4" ref="U33:U49">SUM(H33:S33)</f>
        <v>48</v>
      </c>
      <c r="V33" s="127"/>
    </row>
    <row r="34" spans="3:22" ht="12.75">
      <c r="C34" s="277">
        <v>2</v>
      </c>
      <c r="D34" s="354" t="s">
        <v>158</v>
      </c>
      <c r="E34" s="382"/>
      <c r="F34" s="383"/>
      <c r="G34" s="194"/>
      <c r="H34" s="195">
        <f>IF(ISBLANK($D34),,IF(ISERROR(HLOOKUP($D34,Jan!$E$3:$IV$39,2,FALSE)),,HLOOKUP($D34,Jan!$E$3:$IV$39,2,FALSE)))</f>
        <v>95</v>
      </c>
      <c r="I34" s="195">
        <f>IF(ISBLANK($D34),,IF(ISERROR(HLOOKUP($D34,Feb!$E$3:$IV$39,2,FALSE)),,HLOOKUP($D34,Feb!$E$3:$IV$39,2,FALSE)))</f>
        <v>95</v>
      </c>
      <c r="J34" s="195">
        <f>IF(ISBLANK($D34),,IF(ISERROR(HLOOKUP($D34,Mar!$E$3:$IV$39,2,FALSE)),,HLOOKUP($D34,Mar!$E$3:$IV$39,2,FALSE)))</f>
        <v>90</v>
      </c>
      <c r="K34" s="195">
        <f>IF(ISBLANK($D34),,IF(ISERROR(HLOOKUP($D34,Apr!$D$3:$IV$39,2,FALSE)),,HLOOKUP($D34,Apr!$D$3:$IV$39,2,FALSE)))</f>
        <v>0</v>
      </c>
      <c r="L34" s="195">
        <f>IF(ISBLANK($D34),,IF(ISERROR(HLOOKUP($D34,May!$D$3:$IV$39,2,FALSE)),,HLOOKUP($D34,May!$D$3:$IV$39,2,FALSE)))</f>
        <v>0</v>
      </c>
      <c r="M34" s="195">
        <f>IF(ISBLANK($D34),,IF(ISERROR(HLOOKUP($D34,Jun!$D$3:$IV$39,2,FALSE)),,HLOOKUP($D34,Jun!$D$3:$IV$39,2,FALSE)))</f>
        <v>0</v>
      </c>
      <c r="N34" s="195">
        <f>IF(ISBLANK($D34),,IF(ISERROR(HLOOKUP($D34,Jul!$D$3:$IV$39,2,FALSE)),,HLOOKUP($D34,Jul!$D$3:$IV$39,2,FALSE)))</f>
        <v>0</v>
      </c>
      <c r="O34" s="195">
        <f>IF(ISBLANK($D34),,IF(ISERROR(HLOOKUP($D34,Aug!$D$3:$IV$39,2,FALSE)),,HLOOKUP($D34,Aug!$D$3:$IV$39,2,FALSE)))</f>
        <v>0</v>
      </c>
      <c r="P34" s="195">
        <f>IF(ISBLANK($D34),,IF(ISERROR(HLOOKUP($D34,Sep!$D$3:$IV$39,2,FALSE)),,HLOOKUP($D34,Sep!$D$3:$IV$39,2,FALSE)))</f>
        <v>0</v>
      </c>
      <c r="Q34" s="195">
        <f>IF(ISBLANK($D34),,IF(ISERROR(HLOOKUP($D34,Oct!$D$3:$IV$39,2,FALSE)),,HLOOKUP($D34,Oct!$D$3:$IV$39,2,FALSE)))</f>
        <v>0</v>
      </c>
      <c r="R34" s="195">
        <f>IF(ISBLANK($D34),,IF(ISERROR(HLOOKUP($D34,Nov!$D$3:$IV$39,2,FALSE)),,HLOOKUP($D34,Nov!$D$3:$IV$39,2,FALSE)))</f>
        <v>0</v>
      </c>
      <c r="S34" s="195">
        <f>IF(ISBLANK($D34),,IF(ISERROR(HLOOKUP($D34,Dec!$D$3:$IV$39,2,FALSE)),,HLOOKUP($D34,Dec!$D$3:$IV$39,2,FALSE)))</f>
        <v>0</v>
      </c>
      <c r="T34" s="196"/>
      <c r="U34" s="197">
        <f>SUM(H34:S34)</f>
        <v>280</v>
      </c>
      <c r="V34" s="127"/>
    </row>
    <row r="35" spans="3:22" ht="12.75">
      <c r="C35" s="277">
        <v>3</v>
      </c>
      <c r="D35" s="354" t="s">
        <v>167</v>
      </c>
      <c r="E35" s="382"/>
      <c r="F35" s="383"/>
      <c r="G35" s="194"/>
      <c r="H35" s="195">
        <f>IF(ISBLANK($D35),,IF(ISERROR(HLOOKUP($D35,Jan!$E$3:$IV$39,2,FALSE)),,HLOOKUP($D35,Jan!$E$3:$IV$39,2,FALSE)))</f>
        <v>6</v>
      </c>
      <c r="I35" s="195">
        <f>IF(ISBLANK($D35),,IF(ISERROR(HLOOKUP($D35,Feb!$E$3:$IV$39,2,FALSE)),,HLOOKUP($D35,Feb!$E$3:$IV$39,2,FALSE)))</f>
        <v>6</v>
      </c>
      <c r="J35" s="195">
        <f>IF(ISBLANK($D35),,IF(ISERROR(HLOOKUP($D35,Mar!$E$3:$IV$39,2,FALSE)),,HLOOKUP($D35,Mar!$E$3:$IV$39,2,FALSE)))</f>
        <v>6</v>
      </c>
      <c r="K35" s="195">
        <f>IF(ISBLANK($D35),,IF(ISERROR(HLOOKUP($D35,Apr!$D$3:$IV$39,2,FALSE)),,HLOOKUP($D35,Apr!$D$3:$IV$39,2,FALSE)))</f>
        <v>0</v>
      </c>
      <c r="L35" s="195">
        <f>IF(ISBLANK($D35),,IF(ISERROR(HLOOKUP($D35,May!$D$3:$IV$39,2,FALSE)),,HLOOKUP($D35,May!$D$3:$IV$39,2,FALSE)))</f>
        <v>0</v>
      </c>
      <c r="M35" s="195">
        <f>IF(ISBLANK($D35),,IF(ISERROR(HLOOKUP($D35,Jun!$D$3:$IV$39,2,FALSE)),,HLOOKUP($D35,Jun!$D$3:$IV$39,2,FALSE)))</f>
        <v>0</v>
      </c>
      <c r="N35" s="195">
        <f>IF(ISBLANK($D35),,IF(ISERROR(HLOOKUP($D35,Jul!$D$3:$IV$39,2,FALSE)),,HLOOKUP($D35,Jul!$D$3:$IV$39,2,FALSE)))</f>
        <v>0</v>
      </c>
      <c r="O35" s="195">
        <f>IF(ISBLANK($D35),,IF(ISERROR(HLOOKUP($D35,Aug!$D$3:$IV$39,2,FALSE)),,HLOOKUP($D35,Aug!$D$3:$IV$39,2,FALSE)))</f>
        <v>0</v>
      </c>
      <c r="P35" s="195">
        <f>IF(ISBLANK($D35),,IF(ISERROR(HLOOKUP($D35,Sep!$D$3:$IV$39,2,FALSE)),,HLOOKUP($D35,Sep!$D$3:$IV$39,2,FALSE)))</f>
        <v>0</v>
      </c>
      <c r="Q35" s="195">
        <f>IF(ISBLANK($D35),,IF(ISERROR(HLOOKUP($D35,Oct!$D$3:$IV$39,2,FALSE)),,HLOOKUP($D35,Oct!$D$3:$IV$39,2,FALSE)))</f>
        <v>0</v>
      </c>
      <c r="R35" s="195">
        <f>IF(ISBLANK($D35),,IF(ISERROR(HLOOKUP($D35,Nov!$D$3:$IV$39,2,FALSE)),,HLOOKUP($D35,Nov!$D$3:$IV$39,2,FALSE)))</f>
        <v>0</v>
      </c>
      <c r="S35" s="195">
        <f>IF(ISBLANK($D35),,IF(ISERROR(HLOOKUP($D35,Dec!$D$3:$IV$39,2,FALSE)),,HLOOKUP($D35,Dec!$D$3:$IV$39,2,FALSE)))</f>
        <v>0</v>
      </c>
      <c r="T35" s="196"/>
      <c r="U35" s="197">
        <f t="shared" si="4"/>
        <v>18</v>
      </c>
      <c r="V35" s="127"/>
    </row>
    <row r="36" spans="3:22" ht="12.75">
      <c r="C36" s="277">
        <v>4</v>
      </c>
      <c r="D36" s="354" t="s">
        <v>164</v>
      </c>
      <c r="E36" s="382"/>
      <c r="F36" s="383"/>
      <c r="G36" s="198"/>
      <c r="H36" s="195">
        <f>IF(ISBLANK($D36),,IF(ISERROR(HLOOKUP($D36,Jan!$E$3:$IV$39,2,FALSE)),,HLOOKUP($D36,Jan!$E$3:$IV$39,2,FALSE)))</f>
        <v>10</v>
      </c>
      <c r="I36" s="195">
        <f>IF(ISBLANK($D36),,IF(ISERROR(HLOOKUP($D36,Feb!$E$3:$IV$39,2,FALSE)),,HLOOKUP($D36,Feb!$E$3:$IV$39,2,FALSE)))</f>
        <v>10</v>
      </c>
      <c r="J36" s="195">
        <f>IF(ISBLANK($D36),,IF(ISERROR(HLOOKUP($D36,Mar!$E$3:$IV$39,2,FALSE)),,HLOOKUP($D36,Mar!$E$3:$IV$39,2,FALSE)))</f>
        <v>10</v>
      </c>
      <c r="K36" s="195">
        <f>IF(ISBLANK($D36),,IF(ISERROR(HLOOKUP($D36,Apr!$D$3:$IV$39,2,FALSE)),,HLOOKUP($D36,Apr!$D$3:$IV$39,2,FALSE)))</f>
        <v>0</v>
      </c>
      <c r="L36" s="195">
        <f>IF(ISBLANK($D36),,IF(ISERROR(HLOOKUP($D36,May!$D$3:$IV$39,2,FALSE)),,HLOOKUP($D36,May!$D$3:$IV$39,2,FALSE)))</f>
        <v>0</v>
      </c>
      <c r="M36" s="195">
        <f>IF(ISBLANK($D36),,IF(ISERROR(HLOOKUP($D36,Jun!$D$3:$IV$39,2,FALSE)),,HLOOKUP($D36,Jun!$D$3:$IV$39,2,FALSE)))</f>
        <v>0</v>
      </c>
      <c r="N36" s="195">
        <f>IF(ISBLANK($D36),,IF(ISERROR(HLOOKUP($D36,Jul!$D$3:$IV$39,2,FALSE)),,HLOOKUP($D36,Jul!$D$3:$IV$39,2,FALSE)))</f>
        <v>0</v>
      </c>
      <c r="O36" s="195">
        <f>IF(ISBLANK($D36),,IF(ISERROR(HLOOKUP($D36,Aug!$D$3:$IV$39,2,FALSE)),,HLOOKUP($D36,Aug!$D$3:$IV$39,2,FALSE)))</f>
        <v>0</v>
      </c>
      <c r="P36" s="195">
        <f>IF(ISBLANK($D36),,IF(ISERROR(HLOOKUP($D36,Sep!$D$3:$IV$39,2,FALSE)),,HLOOKUP($D36,Sep!$D$3:$IV$39,2,FALSE)))</f>
        <v>0</v>
      </c>
      <c r="Q36" s="195">
        <f>IF(ISBLANK($D36),,IF(ISERROR(HLOOKUP($D36,Oct!$D$3:$IV$39,2,FALSE)),,HLOOKUP($D36,Oct!$D$3:$IV$39,2,FALSE)))</f>
        <v>0</v>
      </c>
      <c r="R36" s="195">
        <f>IF(ISBLANK($D36),,IF(ISERROR(HLOOKUP($D36,Nov!$D$3:$IV$39,2,FALSE)),,HLOOKUP($D36,Nov!$D$3:$IV$39,2,FALSE)))</f>
        <v>0</v>
      </c>
      <c r="S36" s="195">
        <f>IF(ISBLANK($D36),,IF(ISERROR(HLOOKUP($D36,Dec!$D$3:$IV$39,2,FALSE)),,HLOOKUP($D36,Dec!$D$3:$IV$39,2,FALSE)))</f>
        <v>0</v>
      </c>
      <c r="T36" s="196"/>
      <c r="U36" s="197">
        <f t="shared" si="4"/>
        <v>30</v>
      </c>
      <c r="V36" s="127"/>
    </row>
    <row r="37" spans="3:22" ht="12.75">
      <c r="C37" s="277">
        <v>5</v>
      </c>
      <c r="D37" s="354" t="s">
        <v>165</v>
      </c>
      <c r="E37" s="382"/>
      <c r="F37" s="383"/>
      <c r="G37" s="194"/>
      <c r="H37" s="195">
        <v>100</v>
      </c>
      <c r="I37" s="195">
        <f>IF(ISBLANK($D37),,IF(ISERROR(HLOOKUP($D37,Feb!$E$3:$IV$39,2,FALSE)),,HLOOKUP($D37,Feb!$E$3:$IV$39,2,FALSE)))</f>
        <v>50</v>
      </c>
      <c r="J37" s="195">
        <f>IF(ISBLANK($D37),,IF(ISERROR(HLOOKUP($D37,Mar!$E$3:$IV$39,2,FALSE)),,HLOOKUP($D37,Mar!$E$3:$IV$39,2,FALSE)))</f>
        <v>10</v>
      </c>
      <c r="K37" s="195">
        <f>IF(ISBLANK($D37),,IF(ISERROR(HLOOKUP($D37,Apr!$D$3:$IV$39,2,FALSE)),,HLOOKUP($D37,Apr!$D$3:$IV$39,2,FALSE)))</f>
        <v>0</v>
      </c>
      <c r="L37" s="195">
        <f>IF(ISBLANK($D37),,IF(ISERROR(HLOOKUP($D37,May!$D$3:$IV$39,2,FALSE)),,HLOOKUP($D37,May!$D$3:$IV$39,2,FALSE)))</f>
        <v>0</v>
      </c>
      <c r="M37" s="195">
        <f>IF(ISBLANK($D37),,IF(ISERROR(HLOOKUP($D37,Jun!$D$3:$IV$39,2,FALSE)),,HLOOKUP($D37,Jun!$D$3:$IV$39,2,FALSE)))</f>
        <v>0</v>
      </c>
      <c r="N37" s="195">
        <f>IF(ISBLANK($D37),,IF(ISERROR(HLOOKUP($D37,Jul!$D$3:$IV$39,2,FALSE)),,HLOOKUP($D37,Jul!$D$3:$IV$39,2,FALSE)))</f>
        <v>0</v>
      </c>
      <c r="O37" s="195">
        <f>IF(ISBLANK($D37),,IF(ISERROR(HLOOKUP($D37,Aug!$D$3:$IV$39,2,FALSE)),,HLOOKUP($D37,Aug!$D$3:$IV$39,2,FALSE)))</f>
        <v>0</v>
      </c>
      <c r="P37" s="195">
        <f>IF(ISBLANK($D37),,IF(ISERROR(HLOOKUP($D37,Sep!$D$3:$IV$39,2,FALSE)),,HLOOKUP($D37,Sep!$D$3:$IV$39,2,FALSE)))</f>
        <v>0</v>
      </c>
      <c r="Q37" s="195">
        <f>IF(ISBLANK($D37),,IF(ISERROR(HLOOKUP($D37,Oct!$D$3:$IV$39,2,FALSE)),,HLOOKUP($D37,Oct!$D$3:$IV$39,2,FALSE)))</f>
        <v>0</v>
      </c>
      <c r="R37" s="195">
        <f>IF(ISBLANK($D37),,IF(ISERROR(HLOOKUP($D37,Nov!$D$3:$IV$39,2,FALSE)),,HLOOKUP($D37,Nov!$D$3:$IV$39,2,FALSE)))</f>
        <v>0</v>
      </c>
      <c r="S37" s="195">
        <f>IF(ISBLANK($D37),,IF(ISERROR(HLOOKUP($D37,Dec!$D$3:$IV$39,2,FALSE)),,HLOOKUP($D37,Dec!$D$3:$IV$39,2,FALSE)))</f>
        <v>0</v>
      </c>
      <c r="T37" s="196"/>
      <c r="U37" s="197">
        <f>SUM(H37:S37)</f>
        <v>160</v>
      </c>
      <c r="V37" s="127"/>
    </row>
    <row r="38" spans="3:22" ht="12.75">
      <c r="C38" s="277">
        <v>6</v>
      </c>
      <c r="D38" s="354" t="s">
        <v>162</v>
      </c>
      <c r="E38" s="382"/>
      <c r="F38" s="383"/>
      <c r="G38" s="199"/>
      <c r="H38" s="195">
        <v>100</v>
      </c>
      <c r="I38" s="195">
        <f>IF(ISBLANK($D38),,IF(ISERROR(HLOOKUP($D38,Feb!$E$3:$IV$39,2,FALSE)),,HLOOKUP($D38,Feb!$E$3:$IV$39,2,FALSE)))</f>
        <v>94</v>
      </c>
      <c r="J38" s="195">
        <f>IF(ISBLANK($D38),,IF(ISERROR(HLOOKUP($D38,Mar!$E$3:$IV$39,2,FALSE)),,HLOOKUP($D38,Mar!$E$3:$IV$39,2,FALSE)))</f>
        <v>94</v>
      </c>
      <c r="K38" s="195">
        <f>IF(ISBLANK($D38),,IF(ISERROR(HLOOKUP($D38,Apr!$D$3:$IV$39,2,FALSE)),,HLOOKUP($D38,Apr!$D$3:$IV$39,2,FALSE)))</f>
        <v>0</v>
      </c>
      <c r="L38" s="195">
        <f>IF(ISBLANK($D38),,IF(ISERROR(HLOOKUP($D38,May!$D$3:$IV$39,2,FALSE)),,HLOOKUP($D38,May!$D$3:$IV$39,2,FALSE)))</f>
        <v>0</v>
      </c>
      <c r="M38" s="195">
        <f>IF(ISBLANK($D38),,IF(ISERROR(HLOOKUP($D38,Jun!$D$3:$IV$39,2,FALSE)),,HLOOKUP($D38,Jun!$D$3:$IV$39,2,FALSE)))</f>
        <v>0</v>
      </c>
      <c r="N38" s="195">
        <f>IF(ISBLANK($D38),,IF(ISERROR(HLOOKUP($D38,Jul!$D$3:$IV$39,2,FALSE)),,HLOOKUP($D38,Jul!$D$3:$IV$39,2,FALSE)))</f>
        <v>0</v>
      </c>
      <c r="O38" s="195">
        <f>IF(ISBLANK($D38),,IF(ISERROR(HLOOKUP($D38,Aug!$D$3:$IV$39,2,FALSE)),,HLOOKUP($D38,Aug!$D$3:$IV$39,2,FALSE)))</f>
        <v>0</v>
      </c>
      <c r="P38" s="195">
        <f>IF(ISBLANK($D38),,IF(ISERROR(HLOOKUP($D38,Sep!$D$3:$IV$39,2,FALSE)),,HLOOKUP($D38,Sep!$D$3:$IV$39,2,FALSE)))</f>
        <v>0</v>
      </c>
      <c r="Q38" s="195">
        <f>IF(ISBLANK($D38),,IF(ISERROR(HLOOKUP($D38,Oct!$D$3:$IV$39,2,FALSE)),,HLOOKUP($D38,Oct!$D$3:$IV$39,2,FALSE)))</f>
        <v>0</v>
      </c>
      <c r="R38" s="195">
        <f>IF(ISBLANK($D38),,IF(ISERROR(HLOOKUP($D38,Nov!$D$3:$IV$39,2,FALSE)),,HLOOKUP($D38,Nov!$D$3:$IV$39,2,FALSE)))</f>
        <v>0</v>
      </c>
      <c r="S38" s="195">
        <f>IF(ISBLANK($D38),,IF(ISERROR(HLOOKUP($D38,Dec!$D$3:$IV$39,2,FALSE)),,HLOOKUP($D38,Dec!$D$3:$IV$39,2,FALSE)))</f>
        <v>0</v>
      </c>
      <c r="T38" s="196"/>
      <c r="U38" s="197">
        <f>SUM(H38:S38)</f>
        <v>288</v>
      </c>
      <c r="V38" s="127"/>
    </row>
    <row r="39" spans="3:22" ht="12.75">
      <c r="C39" s="277">
        <v>7</v>
      </c>
      <c r="D39" s="354" t="s">
        <v>161</v>
      </c>
      <c r="E39" s="382"/>
      <c r="F39" s="383"/>
      <c r="G39" s="199"/>
      <c r="H39" s="195">
        <f>IF(ISBLANK($D39),,IF(ISERROR(HLOOKUP($D39,Jan!$E$3:$IV$39,2,FALSE)),,HLOOKUP($D39,Jan!$E$3:$IV$39,2,FALSE)))</f>
        <v>14.4</v>
      </c>
      <c r="I39" s="195">
        <f>IF(ISBLANK($D39),,IF(ISERROR(HLOOKUP($D39,Feb!$E$3:$IV$39,2,FALSE)),,HLOOKUP($D39,Feb!$E$3:$IV$39,2,FALSE)))</f>
        <v>14.4</v>
      </c>
      <c r="J39" s="195">
        <f>IF(ISBLANK($D39),,IF(ISERROR(HLOOKUP($D39,Mar!$E$3:$IV$39,2,FALSE)),,HLOOKUP($D39,Mar!$E$3:$IV$39,2,FALSE)))</f>
        <v>14.4</v>
      </c>
      <c r="K39" s="195">
        <f>IF(ISBLANK($D39),,IF(ISERROR(HLOOKUP($D39,Apr!$D$3:$IV$39,2,FALSE)),,HLOOKUP($D39,Apr!$D$3:$IV$39,2,FALSE)))</f>
        <v>0</v>
      </c>
      <c r="L39" s="195">
        <f>IF(ISBLANK($D39),,IF(ISERROR(HLOOKUP($D39,May!$D$3:$IV$39,2,FALSE)),,HLOOKUP($D39,May!$D$3:$IV$39,2,FALSE)))</f>
        <v>0</v>
      </c>
      <c r="M39" s="195">
        <f>IF(ISBLANK($D39),,IF(ISERROR(HLOOKUP($D39,Jun!$D$3:$IV$39,2,FALSE)),,HLOOKUP($D39,Jun!$D$3:$IV$39,2,FALSE)))</f>
        <v>0</v>
      </c>
      <c r="N39" s="195">
        <f>IF(ISBLANK($D39),,IF(ISERROR(HLOOKUP($D39,Jul!$D$3:$IV$39,2,FALSE)),,HLOOKUP($D39,Jul!$D$3:$IV$39,2,FALSE)))</f>
        <v>0</v>
      </c>
      <c r="O39" s="195">
        <f>IF(ISBLANK($D39),,IF(ISERROR(HLOOKUP($D39,Aug!$D$3:$IV$39,2,FALSE)),,HLOOKUP($D39,Aug!$D$3:$IV$39,2,FALSE)))</f>
        <v>0</v>
      </c>
      <c r="P39" s="195">
        <f>IF(ISBLANK($D39),,IF(ISERROR(HLOOKUP($D39,Sep!$D$3:$IV$39,2,FALSE)),,HLOOKUP($D39,Sep!$D$3:$IV$39,2,FALSE)))</f>
        <v>0</v>
      </c>
      <c r="Q39" s="195">
        <f>IF(ISBLANK($D39),,IF(ISERROR(HLOOKUP($D39,Oct!$D$3:$IV$39,2,FALSE)),,HLOOKUP($D39,Oct!$D$3:$IV$39,2,FALSE)))</f>
        <v>0</v>
      </c>
      <c r="R39" s="195">
        <f>IF(ISBLANK($D39),,IF(ISERROR(HLOOKUP($D39,Nov!$D$3:$IV$39,2,FALSE)),,HLOOKUP($D39,Nov!$D$3:$IV$39,2,FALSE)))</f>
        <v>0</v>
      </c>
      <c r="S39" s="195">
        <f>IF(ISBLANK($D39),,IF(ISERROR(HLOOKUP($D39,Dec!$D$3:$IV$39,2,FALSE)),,HLOOKUP($D39,Dec!$D$3:$IV$39,2,FALSE)))</f>
        <v>0</v>
      </c>
      <c r="T39" s="196"/>
      <c r="U39" s="197">
        <f>SUM(H39:S39)</f>
        <v>43.2</v>
      </c>
      <c r="V39" s="127"/>
    </row>
    <row r="40" spans="3:22" ht="12.75">
      <c r="C40" s="277">
        <v>8</v>
      </c>
      <c r="D40" s="354" t="s">
        <v>160</v>
      </c>
      <c r="E40" s="382"/>
      <c r="F40" s="383"/>
      <c r="G40" s="199"/>
      <c r="H40" s="195">
        <f>IF(ISBLANK($D40),,IF(ISERROR(HLOOKUP($D40,Jan!$E$3:$IV$39,2,FALSE)),,HLOOKUP($D40,Jan!$E$3:$IV$39,2,FALSE)))</f>
        <v>20</v>
      </c>
      <c r="I40" s="195">
        <f>IF(ISBLANK($D40),,IF(ISERROR(HLOOKUP($D40,Feb!$E$3:$IV$39,2,FALSE)),,HLOOKUP($D40,Feb!$E$3:$IV$39,2,FALSE)))</f>
        <v>20</v>
      </c>
      <c r="J40" s="195">
        <f>IF(ISBLANK($D40),,IF(ISERROR(HLOOKUP($D40,Mar!$E$3:$IV$39,2,FALSE)),,HLOOKUP($D40,Mar!$E$3:$IV$39,2,FALSE)))</f>
        <v>0</v>
      </c>
      <c r="K40" s="195">
        <f>IF(ISBLANK($D40),,IF(ISERROR(HLOOKUP($D40,Apr!$D$3:$IV$39,2,FALSE)),,HLOOKUP($D40,Apr!$D$3:$IV$39,2,FALSE)))</f>
        <v>0</v>
      </c>
      <c r="L40" s="195">
        <f>IF(ISBLANK($D40),,IF(ISERROR(HLOOKUP($D40,May!$D$3:$IV$39,2,FALSE)),,HLOOKUP($D40,May!$D$3:$IV$39,2,FALSE)))</f>
        <v>0</v>
      </c>
      <c r="M40" s="195">
        <f>IF(ISBLANK($D40),,IF(ISERROR(HLOOKUP($D40,Jun!$D$3:$IV$39,2,FALSE)),,HLOOKUP($D40,Jun!$D$3:$IV$39,2,FALSE)))</f>
        <v>0</v>
      </c>
      <c r="N40" s="195">
        <f>IF(ISBLANK($D40),,IF(ISERROR(HLOOKUP($D40,Jul!$D$3:$IV$39,2,FALSE)),,HLOOKUP($D40,Jul!$D$3:$IV$39,2,FALSE)))</f>
        <v>0</v>
      </c>
      <c r="O40" s="195">
        <f>IF(ISBLANK($D40),,IF(ISERROR(HLOOKUP($D40,Aug!$D$3:$IV$39,2,FALSE)),,HLOOKUP($D40,Aug!$D$3:$IV$39,2,FALSE)))</f>
        <v>0</v>
      </c>
      <c r="P40" s="195">
        <f>IF(ISBLANK($D40),,IF(ISERROR(HLOOKUP($D40,Sep!$D$3:$IV$39,2,FALSE)),,HLOOKUP($D40,Sep!$D$3:$IV$39,2,FALSE)))</f>
        <v>0</v>
      </c>
      <c r="Q40" s="195">
        <f>IF(ISBLANK($D40),,IF(ISERROR(HLOOKUP($D40,Oct!$D$3:$IV$39,2,FALSE)),,HLOOKUP($D40,Oct!$D$3:$IV$39,2,FALSE)))</f>
        <v>0</v>
      </c>
      <c r="R40" s="195">
        <f>IF(ISBLANK($D40),,IF(ISERROR(HLOOKUP($D40,Nov!$D$3:$IV$39,2,FALSE)),,HLOOKUP($D40,Nov!$D$3:$IV$39,2,FALSE)))</f>
        <v>0</v>
      </c>
      <c r="S40" s="195">
        <f>IF(ISBLANK($D40),,IF(ISERROR(HLOOKUP($D40,Dec!$D$3:$IV$39,2,FALSE)),,HLOOKUP($D40,Dec!$D$3:$IV$39,2,FALSE)))</f>
        <v>0</v>
      </c>
      <c r="T40" s="196"/>
      <c r="U40" s="197">
        <f>SUM(H40:S40)</f>
        <v>40</v>
      </c>
      <c r="V40" s="127"/>
    </row>
    <row r="41" spans="3:22" ht="12.75">
      <c r="C41" s="277">
        <v>9</v>
      </c>
      <c r="D41" s="354" t="s">
        <v>168</v>
      </c>
      <c r="E41" s="382"/>
      <c r="F41" s="383"/>
      <c r="G41" s="199"/>
      <c r="H41" s="195">
        <f>IF(ISBLANK($D41),,IF(ISERROR(HLOOKUP($D41,Jan!$E$3:$IV$39,2,FALSE)),,HLOOKUP($D41,Jan!$E$3:$IV$39,2,FALSE)))</f>
        <v>0</v>
      </c>
      <c r="I41" s="195">
        <f>IF(ISBLANK($D41),,IF(ISERROR(HLOOKUP($D41,Feb!$E$3:$IV$39,2,FALSE)),,HLOOKUP($D41,Feb!$E$3:$IV$39,2,FALSE)))</f>
        <v>0</v>
      </c>
      <c r="J41" s="195">
        <f>IF(ISBLANK($D41),,IF(ISERROR(HLOOKUP($D41,Mar!$E$3:$IV$39,2,FALSE)),,HLOOKUP($D41,Mar!$E$3:$IV$39,2,FALSE)))</f>
        <v>94</v>
      </c>
      <c r="K41" s="195">
        <f>IF(ISBLANK($D41),,IF(ISERROR(HLOOKUP($D41,Apr!$D$3:$IV$39,2,FALSE)),,HLOOKUP($D41,Apr!$D$3:$IV$39,2,FALSE)))</f>
        <v>0</v>
      </c>
      <c r="L41" s="195">
        <f>IF(ISBLANK($D41),,IF(ISERROR(HLOOKUP($D41,May!$D$3:$IV$39,2,FALSE)),,HLOOKUP($D41,May!$D$3:$IV$39,2,FALSE)))</f>
        <v>0</v>
      </c>
      <c r="M41" s="195">
        <f>IF(ISBLANK($D41),,IF(ISERROR(HLOOKUP($D41,Jun!$D$3:$IV$39,2,FALSE)),,HLOOKUP($D41,Jun!$D$3:$IV$39,2,FALSE)))</f>
        <v>0</v>
      </c>
      <c r="N41" s="195">
        <f>IF(ISBLANK($D41),,IF(ISERROR(HLOOKUP($D41,Jul!$D$3:$IV$39,2,FALSE)),,HLOOKUP($D41,Jul!$D$3:$IV$39,2,FALSE)))</f>
        <v>0</v>
      </c>
      <c r="O41" s="195">
        <f>IF(ISBLANK($D41),,IF(ISERROR(HLOOKUP($D41,Aug!$D$3:$IV$39,2,FALSE)),,HLOOKUP($D41,Aug!$D$3:$IV$39,2,FALSE)))</f>
        <v>0</v>
      </c>
      <c r="P41" s="195">
        <f>IF(ISBLANK($D41),,IF(ISERROR(HLOOKUP($D41,Sep!$D$3:$IV$39,2,FALSE)),,HLOOKUP($D41,Sep!$D$3:$IV$39,2,FALSE)))</f>
        <v>0</v>
      </c>
      <c r="Q41" s="195">
        <f>IF(ISBLANK($D41),,IF(ISERROR(HLOOKUP($D41,Oct!$D$3:$IV$39,2,FALSE)),,HLOOKUP($D41,Oct!$D$3:$IV$39,2,FALSE)))</f>
        <v>0</v>
      </c>
      <c r="R41" s="195">
        <f>IF(ISBLANK($D41),,IF(ISERROR(HLOOKUP($D41,Nov!$D$3:$IV$39,2,FALSE)),,HLOOKUP($D41,Nov!$D$3:$IV$39,2,FALSE)))</f>
        <v>0</v>
      </c>
      <c r="S41" s="195">
        <f>IF(ISBLANK($D41),,IF(ISERROR(HLOOKUP($D41,Dec!$D$3:$IV$39,2,FALSE)),,HLOOKUP($D41,Dec!$D$3:$IV$39,2,FALSE)))</f>
        <v>0</v>
      </c>
      <c r="T41" s="196"/>
      <c r="U41" s="197">
        <f t="shared" si="4"/>
        <v>94</v>
      </c>
      <c r="V41" s="127"/>
    </row>
    <row r="42" spans="3:22" ht="12.75">
      <c r="C42" s="277">
        <v>10</v>
      </c>
      <c r="D42" s="353" t="s">
        <v>163</v>
      </c>
      <c r="E42" s="382"/>
      <c r="F42" s="383"/>
      <c r="G42" s="199"/>
      <c r="H42" s="195">
        <f>IF(ISBLANK($D42),,IF(ISERROR(HLOOKUP($D42,Jan!$E$3:$IV$39,2,FALSE)),,HLOOKUP($D42,Jan!$E$3:$IV$39,2,FALSE)))</f>
        <v>94</v>
      </c>
      <c r="I42" s="195">
        <f>IF(ISBLANK($D42),,IF(ISERROR(HLOOKUP($D42,Feb!$E$3:$IV$39,2,FALSE)),,HLOOKUP($D42,Feb!$E$3:$IV$39,2,FALSE)))</f>
        <v>94</v>
      </c>
      <c r="J42" s="195">
        <f>IF(ISBLANK($D42),,IF(ISERROR(HLOOKUP($D42,Mar!$E$3:$IV$39,2,FALSE)),,HLOOKUP($D42,Mar!$E$3:$IV$39,2,FALSE)))</f>
        <v>45</v>
      </c>
      <c r="K42" s="195">
        <f>IF(ISBLANK($D42),,IF(ISERROR(HLOOKUP($D42,Apr!$D$3:$IV$39,2,FALSE)),,HLOOKUP($D42,Apr!$D$3:$IV$39,2,FALSE)))</f>
        <v>0</v>
      </c>
      <c r="L42" s="195">
        <f>IF(ISBLANK($D42),,IF(ISERROR(HLOOKUP($D42,May!$D$3:$IV$39,2,FALSE)),,HLOOKUP($D42,May!$D$3:$IV$39,2,FALSE)))</f>
        <v>0</v>
      </c>
      <c r="M42" s="195">
        <f>IF(ISBLANK($D42),,IF(ISERROR(HLOOKUP($D42,Jun!$D$3:$IV$39,2,FALSE)),,HLOOKUP($D42,Jun!$D$3:$IV$39,2,FALSE)))</f>
        <v>0</v>
      </c>
      <c r="N42" s="195">
        <f>IF(ISBLANK($D42),,IF(ISERROR(HLOOKUP($D42,Jul!$D$3:$IV$39,2,FALSE)),,HLOOKUP($D42,Jul!$D$3:$IV$39,2,FALSE)))</f>
        <v>0</v>
      </c>
      <c r="O42" s="195">
        <f>IF(ISBLANK($D42),,IF(ISERROR(HLOOKUP($D42,Aug!$D$3:$IV$39,2,FALSE)),,HLOOKUP($D42,Aug!$D$3:$IV$39,2,FALSE)))</f>
        <v>0</v>
      </c>
      <c r="P42" s="195">
        <f>IF(ISBLANK($D42),,IF(ISERROR(HLOOKUP($D42,Sep!$D$3:$IV$39,2,FALSE)),,HLOOKUP($D42,Sep!$D$3:$IV$39,2,FALSE)))</f>
        <v>0</v>
      </c>
      <c r="Q42" s="195">
        <f>IF(ISBLANK($D42),,IF(ISERROR(HLOOKUP($D42,Oct!$D$3:$IV$39,2,FALSE)),,HLOOKUP($D42,Oct!$D$3:$IV$39,2,FALSE)))</f>
        <v>0</v>
      </c>
      <c r="R42" s="195">
        <f>IF(ISBLANK($D42),,IF(ISERROR(HLOOKUP($D42,Nov!$D$3:$IV$39,2,FALSE)),,HLOOKUP($D42,Nov!$D$3:$IV$39,2,FALSE)))</f>
        <v>0</v>
      </c>
      <c r="S42" s="195">
        <f>IF(ISBLANK($D42),,IF(ISERROR(HLOOKUP($D42,Dec!$D$3:$IV$39,2,FALSE)),,HLOOKUP($D42,Dec!$D$3:$IV$39,2,FALSE)))</f>
        <v>0</v>
      </c>
      <c r="T42" s="196"/>
      <c r="U42" s="197">
        <f t="shared" si="4"/>
        <v>233</v>
      </c>
      <c r="V42" s="127"/>
    </row>
    <row r="43" spans="3:22" ht="12.75">
      <c r="C43" s="277">
        <v>11</v>
      </c>
      <c r="D43" s="353" t="s">
        <v>166</v>
      </c>
      <c r="E43" s="382"/>
      <c r="F43" s="383"/>
      <c r="G43" s="199"/>
      <c r="H43" s="195">
        <f>IF(ISBLANK($D43),,IF(ISERROR(HLOOKUP($D43,Jan!$E$3:$IV$39,2,FALSE)),,HLOOKUP($D43,Jan!$E$3:$IV$39,2,FALSE)))</f>
        <v>45</v>
      </c>
      <c r="I43" s="195">
        <f>IF(ISBLANK($D43),,IF(ISERROR(HLOOKUP($D43,Feb!$E$3:$IV$39,2,FALSE)),,HLOOKUP($D43,Feb!$E$3:$IV$39,2,FALSE)))</f>
        <v>10</v>
      </c>
      <c r="J43" s="195">
        <f>IF(ISBLANK($D43),,IF(ISERROR(HLOOKUP($D43,Mar!$E$3:$IV$39,2,FALSE)),,HLOOKUP($D43,Mar!$E$3:$IV$39,2,FALSE)))</f>
        <v>30</v>
      </c>
      <c r="K43" s="195">
        <f>IF(ISBLANK($D43),,IF(ISERROR(HLOOKUP($D43,Apr!$D$3:$IV$39,2,FALSE)),,HLOOKUP($D43,Apr!$D$3:$IV$39,2,FALSE)))</f>
        <v>0</v>
      </c>
      <c r="L43" s="195">
        <f>IF(ISBLANK($D43),,IF(ISERROR(HLOOKUP($D43,May!$D$3:$IV$39,2,FALSE)),,HLOOKUP($D43,May!$D$3:$IV$39,2,FALSE)))</f>
        <v>0</v>
      </c>
      <c r="M43" s="195">
        <f>IF(ISBLANK($D43),,IF(ISERROR(HLOOKUP($D43,Jun!$D$3:$IV$39,2,FALSE)),,HLOOKUP($D43,Jun!$D$3:$IV$39,2,FALSE)))</f>
        <v>0</v>
      </c>
      <c r="N43" s="195">
        <f>IF(ISBLANK($D43),,IF(ISERROR(HLOOKUP($D43,Jul!$D$3:$IV$39,2,FALSE)),,HLOOKUP($D43,Jul!$D$3:$IV$39,2,FALSE)))</f>
        <v>0</v>
      </c>
      <c r="O43" s="195">
        <f>IF(ISBLANK($D43),,IF(ISERROR(HLOOKUP($D43,Aug!$D$3:$IV$39,2,FALSE)),,HLOOKUP($D43,Aug!$D$3:$IV$39,2,FALSE)))</f>
        <v>0</v>
      </c>
      <c r="P43" s="195">
        <f>IF(ISBLANK($D43),,IF(ISERROR(HLOOKUP($D43,Sep!$D$3:$IV$39,2,FALSE)),,HLOOKUP($D43,Sep!$D$3:$IV$39,2,FALSE)))</f>
        <v>0</v>
      </c>
      <c r="Q43" s="195">
        <f>IF(ISBLANK($D43),,IF(ISERROR(HLOOKUP($D43,Oct!$D$3:$IV$39,2,FALSE)),,HLOOKUP($D43,Oct!$D$3:$IV$39,2,FALSE)))</f>
        <v>0</v>
      </c>
      <c r="R43" s="195">
        <f>IF(ISBLANK($D43),,IF(ISERROR(HLOOKUP($D43,Nov!$D$3:$IV$39,2,FALSE)),,HLOOKUP($D43,Nov!$D$3:$IV$39,2,FALSE)))</f>
        <v>0</v>
      </c>
      <c r="S43" s="195">
        <f>IF(ISBLANK($D43),,IF(ISERROR(HLOOKUP($D43,Dec!$D$3:$IV$39,2,FALSE)),,HLOOKUP($D43,Dec!$D$3:$IV$39,2,FALSE)))</f>
        <v>0</v>
      </c>
      <c r="T43" s="196"/>
      <c r="U43" s="197">
        <f t="shared" si="4"/>
        <v>85</v>
      </c>
      <c r="V43" s="127"/>
    </row>
    <row r="44" spans="3:22" ht="12.75">
      <c r="C44" s="277">
        <v>12</v>
      </c>
      <c r="D44" s="353"/>
      <c r="E44" s="382"/>
      <c r="F44" s="383"/>
      <c r="G44" s="199"/>
      <c r="H44" s="195">
        <f>IF(ISBLANK($D44),,IF(ISERROR(HLOOKUP($D44,Jan!$E$3:$IV$39,2,FALSE)),,HLOOKUP($D44,Jan!$E$3:$IV$39,2,FALSE)))</f>
        <v>0</v>
      </c>
      <c r="I44" s="195">
        <f>IF(ISBLANK($D44),,IF(ISERROR(HLOOKUP($D44,Feb!$E$3:$IV$39,2,FALSE)),,HLOOKUP($D44,Feb!$E$3:$IV$39,2,FALSE)))</f>
        <v>0</v>
      </c>
      <c r="J44" s="195">
        <f>IF(ISBLANK($D44),,IF(ISERROR(HLOOKUP($D44,Mar!$E$3:$IV$39,2,FALSE)),,HLOOKUP($D44,Mar!$E$3:$IV$39,2,FALSE)))</f>
        <v>0</v>
      </c>
      <c r="K44" s="195">
        <f>IF(ISBLANK($D44),,IF(ISERROR(HLOOKUP($D44,Apr!$D$3:$IV$39,2,FALSE)),,HLOOKUP($D44,Apr!$D$3:$IV$39,2,FALSE)))</f>
        <v>0</v>
      </c>
      <c r="L44" s="195">
        <f>IF(ISBLANK($D44),,IF(ISERROR(HLOOKUP($D44,May!$D$3:$IV$39,2,FALSE)),,HLOOKUP($D44,May!$D$3:$IV$39,2,FALSE)))</f>
        <v>0</v>
      </c>
      <c r="M44" s="195">
        <f>IF(ISBLANK($D44),,IF(ISERROR(HLOOKUP($D44,Jun!$D$3:$IV$39,2,FALSE)),,HLOOKUP($D44,Jun!$D$3:$IV$39,2,FALSE)))</f>
        <v>0</v>
      </c>
      <c r="N44" s="195">
        <f>IF(ISBLANK($D44),,IF(ISERROR(HLOOKUP($D44,Jul!$D$3:$IV$39,2,FALSE)),,HLOOKUP($D44,Jul!$D$3:$IV$39,2,FALSE)))</f>
        <v>0</v>
      </c>
      <c r="O44" s="195">
        <f>IF(ISBLANK($D44),,IF(ISERROR(HLOOKUP($D44,Aug!$D$3:$IV$39,2,FALSE)),,HLOOKUP($D44,Aug!$D$3:$IV$39,2,FALSE)))</f>
        <v>0</v>
      </c>
      <c r="P44" s="195">
        <f>IF(ISBLANK($D44),,IF(ISERROR(HLOOKUP($D44,Sep!$D$3:$IV$39,2,FALSE)),,HLOOKUP($D44,Sep!$D$3:$IV$39,2,FALSE)))</f>
        <v>0</v>
      </c>
      <c r="Q44" s="195">
        <f>IF(ISBLANK($D44),,IF(ISERROR(HLOOKUP($D44,Oct!$D$3:$IV$39,2,FALSE)),,HLOOKUP($D44,Oct!$D$3:$IV$39,2,FALSE)))</f>
        <v>0</v>
      </c>
      <c r="R44" s="195">
        <f>IF(ISBLANK($D44),,IF(ISERROR(HLOOKUP($D44,Nov!$D$3:$IV$39,2,FALSE)),,HLOOKUP($D44,Nov!$D$3:$IV$39,2,FALSE)))</f>
        <v>0</v>
      </c>
      <c r="S44" s="195">
        <f>IF(ISBLANK($D44),,IF(ISERROR(HLOOKUP($D44,Dec!$D$3:$IV$39,2,FALSE)),,HLOOKUP($D44,Dec!$D$3:$IV$39,2,FALSE)))</f>
        <v>0</v>
      </c>
      <c r="T44" s="196"/>
      <c r="U44" s="197">
        <f>SUM(H44:S44)</f>
        <v>0</v>
      </c>
      <c r="V44" s="127"/>
    </row>
    <row r="45" spans="3:22" ht="12.75">
      <c r="C45" s="277">
        <v>13</v>
      </c>
      <c r="D45" s="353"/>
      <c r="E45" s="382"/>
      <c r="F45" s="383"/>
      <c r="G45" s="199"/>
      <c r="H45" s="195">
        <f>IF(ISBLANK($D45),,IF(ISERROR(HLOOKUP($D45,Jan!$E$3:$IV$39,2,FALSE)),,HLOOKUP($D45,Jan!$E$3:$IV$39,2,FALSE)))</f>
        <v>0</v>
      </c>
      <c r="I45" s="195">
        <f>IF(ISBLANK($D45),,IF(ISERROR(HLOOKUP($D45,Feb!$E$3:$IV$39,2,FALSE)),,HLOOKUP($D45,Feb!$E$3:$IV$39,2,FALSE)))</f>
        <v>0</v>
      </c>
      <c r="J45" s="195">
        <f>IF(ISBLANK($D45),,IF(ISERROR(HLOOKUP($D45,Mar!$E$3:$IV$39,2,FALSE)),,HLOOKUP($D45,Mar!$E$3:$IV$39,2,FALSE)))</f>
        <v>0</v>
      </c>
      <c r="K45" s="195">
        <f>IF(ISBLANK($D45),,IF(ISERROR(HLOOKUP($D45,Apr!$D$3:$IV$39,2,FALSE)),,HLOOKUP($D45,Apr!$D$3:$IV$39,2,FALSE)))</f>
        <v>0</v>
      </c>
      <c r="L45" s="195">
        <f>IF(ISBLANK($D45),,IF(ISERROR(HLOOKUP($D45,May!$D$3:$IV$39,2,FALSE)),,HLOOKUP($D45,May!$D$3:$IV$39,2,FALSE)))</f>
        <v>0</v>
      </c>
      <c r="M45" s="195">
        <f>IF(ISBLANK($D45),,IF(ISERROR(HLOOKUP($D45,Jun!$D$3:$IV$39,2,FALSE)),,HLOOKUP($D45,Jun!$D$3:$IV$39,2,FALSE)))</f>
        <v>0</v>
      </c>
      <c r="N45" s="195">
        <f>IF(ISBLANK($D45),,IF(ISERROR(HLOOKUP($D45,Jul!$D$3:$IV$39,2,FALSE)),,HLOOKUP($D45,Jul!$D$3:$IV$39,2,FALSE)))</f>
        <v>0</v>
      </c>
      <c r="O45" s="195">
        <f>IF(ISBLANK($D45),,IF(ISERROR(HLOOKUP($D45,Aug!$D$3:$IV$39,2,FALSE)),,HLOOKUP($D45,Aug!$D$3:$IV$39,2,FALSE)))</f>
        <v>0</v>
      </c>
      <c r="P45" s="195">
        <f>IF(ISBLANK($D45),,IF(ISERROR(HLOOKUP($D45,Sep!$D$3:$IV$39,2,FALSE)),,HLOOKUP($D45,Sep!$D$3:$IV$39,2,FALSE)))</f>
        <v>0</v>
      </c>
      <c r="Q45" s="195">
        <f>IF(ISBLANK($D45),,IF(ISERROR(HLOOKUP($D45,Oct!$D$3:$IV$39,2,FALSE)),,HLOOKUP($D45,Oct!$D$3:$IV$39,2,FALSE)))</f>
        <v>0</v>
      </c>
      <c r="R45" s="195">
        <f>IF(ISBLANK($D45),,IF(ISERROR(HLOOKUP($D45,Nov!$D$3:$IV$39,2,FALSE)),,HLOOKUP($D45,Nov!$D$3:$IV$39,2,FALSE)))</f>
        <v>0</v>
      </c>
      <c r="S45" s="195">
        <f>IF(ISBLANK($D45),,IF(ISERROR(HLOOKUP($D45,Dec!$D$3:$IV$39,2,FALSE)),,HLOOKUP($D45,Dec!$D$3:$IV$39,2,FALSE)))</f>
        <v>0</v>
      </c>
      <c r="T45" s="196"/>
      <c r="U45" s="197">
        <f>SUM(H45:S45)</f>
        <v>0</v>
      </c>
      <c r="V45" s="127"/>
    </row>
    <row r="46" spans="3:22" ht="12.75">
      <c r="C46" s="277">
        <v>14</v>
      </c>
      <c r="D46" s="355"/>
      <c r="E46" s="382"/>
      <c r="F46" s="383"/>
      <c r="G46" s="199"/>
      <c r="H46" s="195">
        <f>IF(ISBLANK($D46),,IF(ISERROR(HLOOKUP($D46,Jan!$E$3:$IV$39,2,FALSE)),,HLOOKUP($D46,Jan!$E$3:$IV$39,2,FALSE)))</f>
        <v>0</v>
      </c>
      <c r="I46" s="195">
        <f>IF(ISBLANK($D46),,IF(ISERROR(HLOOKUP($D46,Feb!$E$3:$IV$39,2,FALSE)),,HLOOKUP($D46,Feb!$E$3:$IV$39,2,FALSE)))</f>
        <v>0</v>
      </c>
      <c r="J46" s="195">
        <f>IF(ISBLANK($D46),,IF(ISERROR(HLOOKUP($D46,Mar!$E$3:$IV$39,2,FALSE)),,HLOOKUP($D46,Mar!$E$3:$IV$39,2,FALSE)))</f>
        <v>0</v>
      </c>
      <c r="K46" s="195">
        <f>IF(ISBLANK($D46),,IF(ISERROR(HLOOKUP($D46,Apr!$D$3:$IV$39,2,FALSE)),,HLOOKUP($D46,Apr!$D$3:$IV$39,2,FALSE)))</f>
        <v>0</v>
      </c>
      <c r="L46" s="195">
        <f>IF(ISBLANK($D46),,IF(ISERROR(HLOOKUP($D46,May!$D$3:$IV$39,2,FALSE)),,HLOOKUP($D46,May!$D$3:$IV$39,2,FALSE)))</f>
        <v>0</v>
      </c>
      <c r="M46" s="195">
        <f>IF(ISBLANK($D46),,IF(ISERROR(HLOOKUP($D46,Jun!$D$3:$IV$39,2,FALSE)),,HLOOKUP($D46,Jun!$D$3:$IV$39,2,FALSE)))</f>
        <v>0</v>
      </c>
      <c r="N46" s="195">
        <f>IF(ISBLANK($D46),,IF(ISERROR(HLOOKUP($D46,Jul!$D$3:$IV$39,2,FALSE)),,HLOOKUP($D46,Jul!$D$3:$IV$39,2,FALSE)))</f>
        <v>0</v>
      </c>
      <c r="O46" s="195">
        <f>IF(ISBLANK($D46),,IF(ISERROR(HLOOKUP($D46,Aug!$D$3:$IV$39,2,FALSE)),,HLOOKUP($D46,Aug!$D$3:$IV$39,2,FALSE)))</f>
        <v>0</v>
      </c>
      <c r="P46" s="195">
        <f>IF(ISBLANK($D46),,IF(ISERROR(HLOOKUP($D46,Sep!$D$3:$IV$39,2,FALSE)),,HLOOKUP($D46,Sep!$D$3:$IV$39,2,FALSE)))</f>
        <v>0</v>
      </c>
      <c r="Q46" s="195">
        <f>IF(ISBLANK($D46),,IF(ISERROR(HLOOKUP($D46,Oct!$D$3:$IV$39,2,FALSE)),,HLOOKUP($D46,Oct!$D$3:$IV$39,2,FALSE)))</f>
        <v>0</v>
      </c>
      <c r="R46" s="195">
        <f>IF(ISBLANK($D46),,IF(ISERROR(HLOOKUP($D46,Nov!$D$3:$IV$39,2,FALSE)),,HLOOKUP($D46,Nov!$D$3:$IV$39,2,FALSE)))</f>
        <v>0</v>
      </c>
      <c r="S46" s="195">
        <f>IF(ISBLANK($D46),,IF(ISERROR(HLOOKUP($D46,Dec!$D$3:$IV$39,2,FALSE)),,HLOOKUP($D46,Dec!$D$3:$IV$39,2,FALSE)))</f>
        <v>0</v>
      </c>
      <c r="T46" s="196"/>
      <c r="U46" s="197">
        <f t="shared" si="4"/>
        <v>0</v>
      </c>
      <c r="V46" s="127"/>
    </row>
    <row r="47" spans="3:22" ht="12.75">
      <c r="C47" s="277">
        <v>15</v>
      </c>
      <c r="D47" s="353"/>
      <c r="E47" s="382"/>
      <c r="F47" s="383"/>
      <c r="G47" s="200"/>
      <c r="H47" s="195">
        <f>IF(ISBLANK($D47),,IF(ISERROR(HLOOKUP($D47,Jan!$E$3:$IV$39,36,FALSE)),,HLOOKUP($D47,Jan!$E$3:$IV$39,36,FALSE)))</f>
        <v>0</v>
      </c>
      <c r="I47" s="195">
        <f>IF(ISBLANK($D47),,IF(ISERROR(HLOOKUP($D47,Feb!$E$3:$IV$39,36,FALSE)),,HLOOKUP($D47,Feb!$E$3:$IV$39,36,FALSE)))</f>
        <v>0</v>
      </c>
      <c r="J47" s="195">
        <f>IF(ISBLANK($D47),,IF(ISERROR(HLOOKUP($D47,Mar!$E$3:$IV$39,36,FALSE)),,HLOOKUP($D47,Mar!$E$3:$IV$39,36,FALSE)))</f>
        <v>0</v>
      </c>
      <c r="K47" s="195">
        <f>IF(ISBLANK($D47),,IF(ISERROR(HLOOKUP($D47,Apr!$D$3:$IV$39,36,FALSE)),,HLOOKUP($D47,Apr!$D$3:$IV$39,36,FALSE)))</f>
        <v>0</v>
      </c>
      <c r="L47" s="195">
        <f>IF(ISBLANK($D47),,IF(ISERROR(HLOOKUP($D47,May!$D$3:$IV$39,36,FALSE)),,HLOOKUP($D47,May!$D$3:$IV$39,36,FALSE)))</f>
        <v>0</v>
      </c>
      <c r="M47" s="195">
        <f>IF(ISBLANK($D47),,IF(ISERROR(HLOOKUP($D47,Jun!$D$3:$IV$39,36,FALSE)),,HLOOKUP($D47,Jun!$D$3:$IV$39,36,FALSE)))</f>
        <v>0</v>
      </c>
      <c r="N47" s="195">
        <f>IF(ISBLANK($D47),,IF(ISERROR(HLOOKUP($D47,Jul!$D$3:$IV$39,36,FALSE)),,HLOOKUP($D47,Jul!$D$3:$IV$39,36,FALSE)))</f>
        <v>0</v>
      </c>
      <c r="O47" s="195">
        <f>IF(ISBLANK($D47),,IF(ISERROR(HLOOKUP($D47,Aug!$D$3:$IV$39,36,FALSE)),,HLOOKUP($D47,Aug!$D$3:$IV$39,36,FALSE)))</f>
        <v>0</v>
      </c>
      <c r="P47" s="195">
        <f>IF(ISBLANK($D47),,IF(ISERROR(HLOOKUP($D47,Sep!$D$3:$IV$39,36,FALSE)),,HLOOKUP($D47,Sep!$D$3:$IV$39,36,FALSE)))</f>
        <v>0</v>
      </c>
      <c r="Q47" s="195">
        <f>IF(ISBLANK($D47),,IF(ISERROR(HLOOKUP($D47,Oct!$D$3:$IV$39,36,FALSE)),,HLOOKUP($D47,Oct!$D$3:$IV$39,36,FALSE)))</f>
        <v>0</v>
      </c>
      <c r="R47" s="195">
        <f>IF(ISBLANK($D47),,IF(ISERROR(HLOOKUP($D47,Nov!$D$3:$IV$39,36,FALSE)),,HLOOKUP($D47,Nov!$D$3:$IV$39,36,FALSE)))</f>
        <v>0</v>
      </c>
      <c r="S47" s="195">
        <f>IF(ISBLANK($D47),,IF(ISERROR(HLOOKUP($D47,Dec!$D$3:$IV$39,36,FALSE)),,HLOOKUP($D47,Dec!$D$3:$IV$39,36,FALSE)))</f>
        <v>0</v>
      </c>
      <c r="T47" s="201"/>
      <c r="U47" s="197">
        <f t="shared" si="4"/>
        <v>0</v>
      </c>
      <c r="V47" s="127"/>
    </row>
    <row r="48" spans="3:22" ht="12.75">
      <c r="C48" s="277">
        <v>16</v>
      </c>
      <c r="D48" s="353"/>
      <c r="E48" s="382"/>
      <c r="F48" s="383"/>
      <c r="G48" s="200"/>
      <c r="H48" s="195">
        <f>IF(ISBLANK($D48),,IF(ISERROR(HLOOKUP($D48,Jan!$E$3:$IV$39,36,FALSE)),,HLOOKUP($D48,Jan!$E$3:$IV$39,36,FALSE)))</f>
        <v>0</v>
      </c>
      <c r="I48" s="195">
        <f>IF(ISBLANK($D48),,IF(ISERROR(HLOOKUP($D48,Feb!$E$3:$IV$39,36,FALSE)),,HLOOKUP($D48,Feb!$E$3:$IV$39,36,FALSE)))</f>
        <v>0</v>
      </c>
      <c r="J48" s="195">
        <f>IF(ISBLANK($D48),,IF(ISERROR(HLOOKUP($D48,Mar!$E$3:$IV$39,36,FALSE)),,HLOOKUP($D48,Mar!$E$3:$IV$39,36,FALSE)))</f>
        <v>0</v>
      </c>
      <c r="K48" s="195">
        <f>IF(ISBLANK($D48),,IF(ISERROR(HLOOKUP($D48,Apr!$D$3:$IV$39,36,FALSE)),,HLOOKUP($D48,Apr!$D$3:$IV$39,36,FALSE)))</f>
        <v>0</v>
      </c>
      <c r="L48" s="195">
        <f>IF(ISBLANK($D48),,IF(ISERROR(HLOOKUP($D48,May!$D$3:$IV$39,36,FALSE)),,HLOOKUP($D48,May!$D$3:$IV$39,36,FALSE)))</f>
        <v>0</v>
      </c>
      <c r="M48" s="195">
        <f>IF(ISBLANK($D48),,IF(ISERROR(HLOOKUP($D48,Jun!$D$3:$IV$39,36,FALSE)),,HLOOKUP($D48,Jun!$D$3:$IV$39,36,FALSE)))</f>
        <v>0</v>
      </c>
      <c r="N48" s="195">
        <f>IF(ISBLANK($D48),,IF(ISERROR(HLOOKUP($D48,Jul!$D$3:$IV$39,36,FALSE)),,HLOOKUP($D48,Jul!$D$3:$IV$39,36,FALSE)))</f>
        <v>0</v>
      </c>
      <c r="O48" s="195">
        <f>IF(ISBLANK($D48),,IF(ISERROR(HLOOKUP($D48,Aug!$D$3:$IV$39,36,FALSE)),,HLOOKUP($D48,Aug!$D$3:$IV$39,36,FALSE)))</f>
        <v>0</v>
      </c>
      <c r="P48" s="195">
        <f>IF(ISBLANK($D48),,IF(ISERROR(HLOOKUP($D48,Sep!$D$3:$IV$39,36,FALSE)),,HLOOKUP($D48,Sep!$D$3:$IV$39,36,FALSE)))</f>
        <v>0</v>
      </c>
      <c r="Q48" s="195">
        <f>IF(ISBLANK($D48),,IF(ISERROR(HLOOKUP($D48,Oct!$D$3:$IV$39,36,FALSE)),,HLOOKUP($D48,Oct!$D$3:$IV$39,36,FALSE)))</f>
        <v>0</v>
      </c>
      <c r="R48" s="195">
        <f>IF(ISBLANK($D48),,IF(ISERROR(HLOOKUP($D48,Nov!$D$3:$IV$39,36,FALSE)),,HLOOKUP($D48,Nov!$D$3:$IV$39,36,FALSE)))</f>
        <v>0</v>
      </c>
      <c r="S48" s="195">
        <f>IF(ISBLANK($D48),,IF(ISERROR(HLOOKUP($D48,Dec!$D$3:$IV$39,36,FALSE)),,HLOOKUP($D48,Dec!$D$3:$IV$39,36,FALSE)))</f>
        <v>0</v>
      </c>
      <c r="T48" s="201"/>
      <c r="U48" s="197">
        <f t="shared" si="4"/>
        <v>0</v>
      </c>
      <c r="V48" s="127"/>
    </row>
    <row r="49" spans="3:22" ht="12.75">
      <c r="C49" s="277">
        <v>17</v>
      </c>
      <c r="D49" s="353"/>
      <c r="E49" s="382"/>
      <c r="F49" s="383"/>
      <c r="G49" s="200"/>
      <c r="H49" s="195">
        <f>IF(ISBLANK($D49),,IF(ISERROR(HLOOKUP($D49,Jan!$E$3:$IV$39,36,FALSE)),,HLOOKUP($D49,Jan!$E$3:$IV$39,36,FALSE)))</f>
        <v>0</v>
      </c>
      <c r="I49" s="195">
        <f>IF(ISBLANK($D49),,IF(ISERROR(HLOOKUP($D49,Feb!$E$3:$IV$39,36,FALSE)),,HLOOKUP($D49,Feb!$E$3:$IV$39,36,FALSE)))</f>
        <v>0</v>
      </c>
      <c r="J49" s="195">
        <f>IF(ISBLANK($D49),,IF(ISERROR(HLOOKUP($D49,Mar!$E$3:$IV$39,36,FALSE)),,HLOOKUP($D49,Mar!$E$3:$IV$39,36,FALSE)))</f>
        <v>0</v>
      </c>
      <c r="K49" s="195">
        <f>IF(ISBLANK($D49),,IF(ISERROR(HLOOKUP($D49,Apr!$D$3:$IV$39,36,FALSE)),,HLOOKUP($D49,Apr!$D$3:$IV$39,36,FALSE)))</f>
        <v>0</v>
      </c>
      <c r="L49" s="195">
        <f>IF(ISBLANK($D49),,IF(ISERROR(HLOOKUP($D49,May!$D$3:$IV$39,36,FALSE)),,HLOOKUP($D49,May!$D$3:$IV$39,36,FALSE)))</f>
        <v>0</v>
      </c>
      <c r="M49" s="195">
        <f>IF(ISBLANK($D49),,IF(ISERROR(HLOOKUP($D49,Jun!$D$3:$IV$39,36,FALSE)),,HLOOKUP($D49,Jun!$D$3:$IV$39,36,FALSE)))</f>
        <v>0</v>
      </c>
      <c r="N49" s="195">
        <f>IF(ISBLANK($D49),,IF(ISERROR(HLOOKUP($D49,Jul!$D$3:$IV$39,36,FALSE)),,HLOOKUP($D49,Jul!$D$3:$IV$39,36,FALSE)))</f>
        <v>0</v>
      </c>
      <c r="O49" s="195">
        <f>IF(ISBLANK($D49),,IF(ISERROR(HLOOKUP($D49,Aug!$D$3:$IV$39,36,FALSE)),,HLOOKUP($D49,Aug!$D$3:$IV$39,36,FALSE)))</f>
        <v>0</v>
      </c>
      <c r="P49" s="195">
        <f>IF(ISBLANK($D49),,IF(ISERROR(HLOOKUP($D49,Sep!$D$3:$IV$39,36,FALSE)),,HLOOKUP($D49,Sep!$D$3:$IV$39,36,FALSE)))</f>
        <v>0</v>
      </c>
      <c r="Q49" s="195">
        <f>IF(ISBLANK($D49),,IF(ISERROR(HLOOKUP($D49,Oct!$D$3:$IV$39,36,FALSE)),,HLOOKUP($D49,Oct!$D$3:$IV$39,36,FALSE)))</f>
        <v>0</v>
      </c>
      <c r="R49" s="195">
        <f>IF(ISBLANK($D49),,IF(ISERROR(HLOOKUP($D49,Nov!$D$3:$IV$39,36,FALSE)),,HLOOKUP($D49,Nov!$D$3:$IV$39,36,FALSE)))</f>
        <v>0</v>
      </c>
      <c r="S49" s="195">
        <f>IF(ISBLANK($D49),,IF(ISERROR(HLOOKUP($D49,Dec!$D$3:$IV$39,36,FALSE)),,HLOOKUP($D49,Dec!$D$3:$IV$39,36,FALSE)))</f>
        <v>0</v>
      </c>
      <c r="T49" s="201"/>
      <c r="U49" s="197">
        <f t="shared" si="4"/>
        <v>0</v>
      </c>
      <c r="V49" s="127"/>
    </row>
    <row r="50" spans="3:22" ht="3" customHeight="1" thickBot="1">
      <c r="C50" s="127"/>
      <c r="D50" s="2"/>
      <c r="E50" s="161"/>
      <c r="F50" s="162"/>
      <c r="G50" s="163"/>
      <c r="H50" s="164"/>
      <c r="I50" s="165"/>
      <c r="J50" s="165"/>
      <c r="K50" s="165"/>
      <c r="L50" s="165"/>
      <c r="M50" s="165"/>
      <c r="N50" s="165"/>
      <c r="O50" s="165"/>
      <c r="P50" s="165"/>
      <c r="Q50" s="165"/>
      <c r="R50" s="165"/>
      <c r="S50" s="166"/>
      <c r="T50" s="167"/>
      <c r="U50" s="168"/>
      <c r="V50" s="127"/>
    </row>
    <row r="51" spans="3:22" ht="12.75">
      <c r="C51" s="128"/>
      <c r="D51" s="137" t="s">
        <v>8</v>
      </c>
      <c r="E51" s="136"/>
      <c r="F51" s="136"/>
      <c r="G51" s="136"/>
      <c r="H51" s="133">
        <f aca="true" t="shared" si="5" ref="H51:S51">SUM(H31:H50)</f>
        <v>500.4</v>
      </c>
      <c r="I51" s="133">
        <f t="shared" si="5"/>
        <v>409.4</v>
      </c>
      <c r="J51" s="133">
        <f t="shared" si="5"/>
        <v>409.4</v>
      </c>
      <c r="K51" s="133">
        <f t="shared" si="5"/>
        <v>0</v>
      </c>
      <c r="L51" s="133">
        <f t="shared" si="5"/>
        <v>0</v>
      </c>
      <c r="M51" s="133">
        <f t="shared" si="5"/>
        <v>0</v>
      </c>
      <c r="N51" s="133">
        <f t="shared" si="5"/>
        <v>0</v>
      </c>
      <c r="O51" s="133">
        <f t="shared" si="5"/>
        <v>0</v>
      </c>
      <c r="P51" s="133">
        <f t="shared" si="5"/>
        <v>0</v>
      </c>
      <c r="Q51" s="133">
        <f t="shared" si="5"/>
        <v>0</v>
      </c>
      <c r="R51" s="133">
        <f t="shared" si="5"/>
        <v>0</v>
      </c>
      <c r="S51" s="133">
        <f t="shared" si="5"/>
        <v>0</v>
      </c>
      <c r="T51" s="133"/>
      <c r="U51" s="133">
        <f>SUM(U31:U50)</f>
        <v>1319.2</v>
      </c>
      <c r="V51" s="127"/>
    </row>
    <row r="52" spans="3:22" ht="12.75">
      <c r="C52" s="127"/>
      <c r="D52" s="127"/>
      <c r="E52" s="127"/>
      <c r="F52" s="127"/>
      <c r="G52" s="127"/>
      <c r="H52" s="127"/>
      <c r="I52" s="127"/>
      <c r="J52" s="127"/>
      <c r="K52" s="127"/>
      <c r="L52" s="127"/>
      <c r="M52" s="127"/>
      <c r="N52" s="127"/>
      <c r="O52" s="127"/>
      <c r="P52" s="127"/>
      <c r="Q52" s="127"/>
      <c r="R52" s="127"/>
      <c r="S52" s="127"/>
      <c r="T52" s="127"/>
      <c r="U52" s="127"/>
      <c r="V52" s="127"/>
    </row>
    <row r="53" spans="3:22" ht="13.5" thickBot="1">
      <c r="C53" s="127"/>
      <c r="D53" s="127"/>
      <c r="E53" s="127"/>
      <c r="F53" s="127"/>
      <c r="G53" s="127"/>
      <c r="H53" s="127"/>
      <c r="I53" s="127"/>
      <c r="J53" s="127"/>
      <c r="K53" s="127"/>
      <c r="L53" s="127"/>
      <c r="M53" s="127"/>
      <c r="N53" s="127"/>
      <c r="O53" s="127"/>
      <c r="P53" s="127"/>
      <c r="Q53" s="127"/>
      <c r="R53" s="127"/>
      <c r="S53" s="127"/>
      <c r="T53" s="127"/>
      <c r="U53" s="127"/>
      <c r="V53" s="127"/>
    </row>
    <row r="54" spans="3:22" ht="37.5" customHeight="1">
      <c r="C54" s="127"/>
      <c r="D54" s="389" t="s">
        <v>53</v>
      </c>
      <c r="E54" s="202"/>
      <c r="F54" s="203"/>
      <c r="G54" s="204"/>
      <c r="H54" s="384" t="s">
        <v>33</v>
      </c>
      <c r="I54" s="385"/>
      <c r="J54" s="385"/>
      <c r="K54" s="385"/>
      <c r="L54" s="385"/>
      <c r="M54" s="385"/>
      <c r="N54" s="385"/>
      <c r="O54" s="385"/>
      <c r="P54" s="385"/>
      <c r="Q54" s="385"/>
      <c r="R54" s="385"/>
      <c r="S54" s="386"/>
      <c r="T54" s="205"/>
      <c r="U54" s="206" t="s">
        <v>17</v>
      </c>
      <c r="V54" s="127"/>
    </row>
    <row r="55" spans="3:22" ht="13.5" thickBot="1">
      <c r="C55" s="127"/>
      <c r="D55" s="390"/>
      <c r="E55" s="207"/>
      <c r="F55" s="208"/>
      <c r="G55" s="209"/>
      <c r="H55" s="220" t="s">
        <v>0</v>
      </c>
      <c r="I55" s="220" t="s">
        <v>1</v>
      </c>
      <c r="J55" s="220" t="s">
        <v>2</v>
      </c>
      <c r="K55" s="220" t="s">
        <v>3</v>
      </c>
      <c r="L55" s="220" t="s">
        <v>4</v>
      </c>
      <c r="M55" s="220" t="s">
        <v>39</v>
      </c>
      <c r="N55" s="220" t="s">
        <v>40</v>
      </c>
      <c r="O55" s="220" t="s">
        <v>9</v>
      </c>
      <c r="P55" s="220" t="s">
        <v>41</v>
      </c>
      <c r="Q55" s="220" t="s">
        <v>5</v>
      </c>
      <c r="R55" s="220" t="s">
        <v>6</v>
      </c>
      <c r="S55" s="221" t="s">
        <v>7</v>
      </c>
      <c r="T55" s="210"/>
      <c r="U55" s="211" t="s">
        <v>16</v>
      </c>
      <c r="V55" s="127"/>
    </row>
    <row r="56" spans="3:22" ht="3" customHeight="1">
      <c r="C56" s="127"/>
      <c r="D56" s="9"/>
      <c r="E56" s="145"/>
      <c r="F56" s="146"/>
      <c r="G56" s="147"/>
      <c r="H56" s="160"/>
      <c r="I56" s="148"/>
      <c r="J56" s="148"/>
      <c r="K56" s="148"/>
      <c r="L56" s="148"/>
      <c r="M56" s="148"/>
      <c r="N56" s="148"/>
      <c r="O56" s="148"/>
      <c r="P56" s="148"/>
      <c r="Q56" s="148"/>
      <c r="R56" s="148"/>
      <c r="S56" s="149"/>
      <c r="T56" s="150"/>
      <c r="U56" s="151"/>
      <c r="V56" s="127"/>
    </row>
    <row r="57" spans="3:22" ht="12.75">
      <c r="C57" s="277">
        <v>1</v>
      </c>
      <c r="D57" s="353" t="s">
        <v>159</v>
      </c>
      <c r="E57" s="120"/>
      <c r="F57" s="19">
        <f aca="true" t="shared" si="6" ref="F57:F75">COUNTIF($H57:$S57,"&gt;0")</f>
        <v>3</v>
      </c>
      <c r="G57" s="13"/>
      <c r="H57" s="14">
        <f>IF(ISBLANK($D57),,IF(ISERROR(HLOOKUP($D57,Jan!$E$3:$IV$39,37,FALSE)),,HLOOKUP($D57,Jan!$E$3:$IV$39,37,FALSE)))</f>
        <v>0.90625</v>
      </c>
      <c r="I57" s="14">
        <f>IF(ISBLANK($D57),,IF(ISERROR(HLOOKUP($D57,Feb!$E$3:$IV$39,37,FALSE)),,HLOOKUP($D57,Feb!$E$3:$IV$39,37,FALSE)))</f>
        <v>0.5</v>
      </c>
      <c r="J57" s="14">
        <f>IF(ISBLANK($D57),,IF(ISERROR(HLOOKUP($D57,Mar!$E$3:$IV$39,37,FALSE)),,HLOOKUP($D57,Mar!$E$3:$IV$39,37,FALSE)))</f>
        <v>1</v>
      </c>
      <c r="K57" s="14">
        <f>IF(ISBLANK($D57),,IF(ISERROR(HLOOKUP($D57,Apr!$D$3:$IV$39,37,FALSE)),,HLOOKUP($D57,Apr!$D$3:$IV$39,37,FALSE)))</f>
        <v>0</v>
      </c>
      <c r="L57" s="14">
        <f>IF(ISBLANK($D57),,IF(ISERROR(HLOOKUP($D57,May!$D$3:$IV$39,37,FALSE)),,HLOOKUP($D57,May!$D$3:$IV$39,37,FALSE)))</f>
        <v>0</v>
      </c>
      <c r="M57" s="14">
        <f>IF(ISBLANK($D57),,IF(ISERROR(HLOOKUP($D57,Jun!$D$3:$IV$39,37,FALSE)),,HLOOKUP($D57,Jun!$D$3:$IV$39,37,FALSE)))</f>
        <v>0</v>
      </c>
      <c r="N57" s="14">
        <f>IF(ISBLANK($D57),,IF(ISERROR(HLOOKUP($D57,Jul!$D$3:$IV$39,37,FALSE)),,HLOOKUP($D57,Jul!$D$3:$IV$39,37,FALSE)))</f>
        <v>0</v>
      </c>
      <c r="O57" s="14">
        <f>IF(ISBLANK($D57),,IF(ISERROR(HLOOKUP($D57,Aug!$D$3:$IV$39,37,FALSE)),,HLOOKUP($D57,Aug!$D$3:$IV$39,37,FALSE)))</f>
        <v>0</v>
      </c>
      <c r="P57" s="14">
        <f>IF(ISBLANK($D57),,IF(ISERROR(HLOOKUP($D57,Sep!$D$3:$IV$39,37,FALSE)),,HLOOKUP($D57,Sep!$D$3:$IV$39,37,FALSE)))</f>
        <v>0</v>
      </c>
      <c r="Q57" s="14">
        <f>IF(ISBLANK($D57),,IF(ISERROR(HLOOKUP($D57,Oct!$D$3:$IV$39,37,FALSE)),,HLOOKUP($D57,Oct!$D$3:$IV$39,37,FALSE)))</f>
        <v>0</v>
      </c>
      <c r="R57" s="14">
        <f>IF(ISBLANK($D57),,IF(ISERROR(HLOOKUP($D57,Nov!$D$3:$IV$39,37,FALSE)),,HLOOKUP($D57,Nov!$D$3:$IV$39,37,FALSE)))</f>
        <v>0</v>
      </c>
      <c r="S57" s="14">
        <f>IF(ISBLANK($D57),,IF(ISERROR(HLOOKUP($D57,Dec!$D$3:$IV$39,37,FALSE)),,HLOOKUP($D57,Dec!$D$3:$IV$39,37,FALSE)))</f>
        <v>0</v>
      </c>
      <c r="T57" s="15"/>
      <c r="U57" s="11">
        <f>SUM(H57:S57)/$F57</f>
        <v>0.8020833333333334</v>
      </c>
      <c r="V57" s="152"/>
    </row>
    <row r="58" spans="3:22" ht="12.75">
      <c r="C58" s="277">
        <v>2</v>
      </c>
      <c r="D58" s="354" t="s">
        <v>158</v>
      </c>
      <c r="E58" s="120"/>
      <c r="F58" s="19">
        <f t="shared" si="6"/>
        <v>3</v>
      </c>
      <c r="G58" s="13"/>
      <c r="H58" s="14">
        <f>IF(ISBLANK($D58),,IF(ISERROR(HLOOKUP($D58,Jan!$E$3:$IV$39,37,FALSE)),,HLOOKUP($D58,Jan!$E$3:$IV$39,37,FALSE)))</f>
        <v>1.194736842105263</v>
      </c>
      <c r="I58" s="14">
        <f>IF(ISBLANK($D58),,IF(ISERROR(HLOOKUP($D58,Feb!$E$3:$IV$39,37,FALSE)),,HLOOKUP($D58,Feb!$E$3:$IV$39,37,FALSE)))</f>
        <v>1.1263157894736842</v>
      </c>
      <c r="J58" s="14">
        <f>IF(ISBLANK($D58),,IF(ISERROR(HLOOKUP($D58,Mar!$E$3:$IV$39,37,FALSE)),,HLOOKUP($D58,Mar!$E$3:$IV$39,37,FALSE)))</f>
        <v>1.2055555555555555</v>
      </c>
      <c r="K58" s="14">
        <f>IF(ISBLANK($D58),,IF(ISERROR(HLOOKUP($D58,Apr!$D$3:$IV$39,37,FALSE)),,HLOOKUP($D58,Apr!$D$3:$IV$39,37,FALSE)))</f>
        <v>0</v>
      </c>
      <c r="L58" s="14">
        <f>IF(ISBLANK($D58),,IF(ISERROR(HLOOKUP($D58,May!$D$3:$IV$39,37,FALSE)),,HLOOKUP($D58,May!$D$3:$IV$39,37,FALSE)))</f>
        <v>0</v>
      </c>
      <c r="M58" s="14">
        <f>IF(ISBLANK($D58),,IF(ISERROR(HLOOKUP($D58,Jun!$D$3:$IV$39,37,FALSE)),,HLOOKUP($D58,Jun!$D$3:$IV$39,37,FALSE)))</f>
        <v>0</v>
      </c>
      <c r="N58" s="14">
        <f>IF(ISBLANK($D58),,IF(ISERROR(HLOOKUP($D58,Jul!$D$3:$IV$39,37,FALSE)),,HLOOKUP($D58,Jul!$D$3:$IV$39,37,FALSE)))</f>
        <v>0</v>
      </c>
      <c r="O58" s="14">
        <f>IF(ISBLANK($D58),,IF(ISERROR(HLOOKUP($D58,Aug!$D$3:$IV$39,37,FALSE)),,HLOOKUP($D58,Aug!$D$3:$IV$39,37,FALSE)))</f>
        <v>0</v>
      </c>
      <c r="P58" s="14">
        <f>IF(ISBLANK($D58),,IF(ISERROR(HLOOKUP($D58,Sep!$D$3:$IV$39,37,FALSE)),,HLOOKUP($D58,Sep!$D$3:$IV$39,37,FALSE)))</f>
        <v>0</v>
      </c>
      <c r="Q58" s="14">
        <f>IF(ISBLANK($D58),,IF(ISERROR(HLOOKUP($D58,Oct!$D$3:$IV$39,37,FALSE)),,HLOOKUP($D58,Oct!$D$3:$IV$39,37,FALSE)))</f>
        <v>0</v>
      </c>
      <c r="R58" s="14">
        <f>IF(ISBLANK($D58),,IF(ISERROR(HLOOKUP($D58,Nov!$D$3:$IV$39,37,FALSE)),,HLOOKUP($D58,Nov!$D$3:$IV$39,37,FALSE)))</f>
        <v>0</v>
      </c>
      <c r="S58" s="14">
        <f>IF(ISBLANK($D58),,IF(ISERROR(HLOOKUP($D58,Dec!$D$3:$IV$39,37,FALSE)),,HLOOKUP($D58,Dec!$D$3:$IV$39,37,FALSE)))</f>
        <v>0</v>
      </c>
      <c r="T58" s="15"/>
      <c r="U58" s="11">
        <f aca="true" t="shared" si="7" ref="U58:U70">SUM(H58:S58)/$F58</f>
        <v>1.1755360623781677</v>
      </c>
      <c r="V58" s="152"/>
    </row>
    <row r="59" spans="3:22" ht="12.75">
      <c r="C59" s="277">
        <v>3</v>
      </c>
      <c r="D59" s="354" t="s">
        <v>167</v>
      </c>
      <c r="E59" s="120"/>
      <c r="F59" s="19">
        <f t="shared" si="6"/>
        <v>1</v>
      </c>
      <c r="G59" s="16"/>
      <c r="H59" s="14">
        <f>IF(ISBLANK($D59),,IF(ISERROR(HLOOKUP($D59,Jan!$E$3:$IV$39,37,FALSE)),,HLOOKUP($D59,Jan!$E$3:$IV$39,37,FALSE)))</f>
        <v>1</v>
      </c>
      <c r="I59" s="14">
        <f>IF(ISBLANK($D59),,IF(ISERROR(HLOOKUP($D59,Feb!$E$3:$IV$39,37,FALSE)),,HLOOKUP($D59,Feb!$E$3:$IV$39,37,FALSE)))</f>
        <v>0</v>
      </c>
      <c r="J59" s="14">
        <f>IF(ISBLANK($D59),,IF(ISERROR(HLOOKUP($D59,Mar!$E$3:$IV$39,37,FALSE)),,HLOOKUP($D59,Mar!$E$3:$IV$39,37,FALSE)))</f>
        <v>0</v>
      </c>
      <c r="K59" s="14">
        <f>IF(ISBLANK($D59),,IF(ISERROR(HLOOKUP($D59,Apr!$D$3:$IV$39,37,FALSE)),,HLOOKUP($D59,Apr!$D$3:$IV$39,37,FALSE)))</f>
        <v>0</v>
      </c>
      <c r="L59" s="14">
        <f>IF(ISBLANK($D59),,IF(ISERROR(HLOOKUP($D59,May!$D$3:$IV$39,37,FALSE)),,HLOOKUP($D59,May!$D$3:$IV$39,37,FALSE)))</f>
        <v>0</v>
      </c>
      <c r="M59" s="14">
        <f>IF(ISBLANK($D59),,IF(ISERROR(HLOOKUP($D59,Jun!$D$3:$IV$39,37,FALSE)),,HLOOKUP($D59,Jun!$D$3:$IV$39,37,FALSE)))</f>
        <v>0</v>
      </c>
      <c r="N59" s="14">
        <f>IF(ISBLANK($D59),,IF(ISERROR(HLOOKUP($D59,Jul!$D$3:$IV$39,37,FALSE)),,HLOOKUP($D59,Jul!$D$3:$IV$39,37,FALSE)))</f>
        <v>0</v>
      </c>
      <c r="O59" s="14">
        <f>IF(ISBLANK($D59),,IF(ISERROR(HLOOKUP($D59,Aug!$D$3:$IV$39,37,FALSE)),,HLOOKUP($D59,Aug!$D$3:$IV$39,37,FALSE)))</f>
        <v>0</v>
      </c>
      <c r="P59" s="14">
        <f>IF(ISBLANK($D59),,IF(ISERROR(HLOOKUP($D59,Sep!$D$3:$IV$39,37,FALSE)),,HLOOKUP($D59,Sep!$D$3:$IV$39,37,FALSE)))</f>
        <v>0</v>
      </c>
      <c r="Q59" s="14">
        <f>IF(ISBLANK($D59),,IF(ISERROR(HLOOKUP($D59,Oct!$D$3:$IV$39,37,FALSE)),,HLOOKUP($D59,Oct!$D$3:$IV$39,37,FALSE)))</f>
        <v>0</v>
      </c>
      <c r="R59" s="14">
        <f>IF(ISBLANK($D59),,IF(ISERROR(HLOOKUP($D59,Nov!$D$3:$IV$39,37,FALSE)),,HLOOKUP($D59,Nov!$D$3:$IV$39,37,FALSE)))</f>
        <v>0</v>
      </c>
      <c r="S59" s="14">
        <f>IF(ISBLANK($D59),,IF(ISERROR(HLOOKUP($D59,Dec!$D$3:$IV$39,37,FALSE)),,HLOOKUP($D59,Dec!$D$3:$IV$39,37,FALSE)))</f>
        <v>0</v>
      </c>
      <c r="T59" s="15"/>
      <c r="U59" s="11">
        <f t="shared" si="7"/>
        <v>1</v>
      </c>
      <c r="V59" s="152"/>
    </row>
    <row r="60" spans="3:22" ht="12.75">
      <c r="C60" s="277">
        <v>4</v>
      </c>
      <c r="D60" s="354" t="s">
        <v>164</v>
      </c>
      <c r="E60" s="120"/>
      <c r="F60" s="19">
        <f t="shared" si="6"/>
        <v>2</v>
      </c>
      <c r="G60" s="13"/>
      <c r="H60" s="14">
        <f>IF(ISBLANK($D60),,IF(ISERROR(HLOOKUP($D60,Jan!$E$3:$IV$39,37,FALSE)),,HLOOKUP($D60,Jan!$E$3:$IV$39,37,FALSE)))</f>
        <v>1</v>
      </c>
      <c r="I60" s="14">
        <f>IF(ISBLANK($D60),,IF(ISERROR(HLOOKUP($D60,Feb!$E$3:$IV$39,37,FALSE)),,HLOOKUP($D60,Feb!$E$3:$IV$39,37,FALSE)))</f>
        <v>0.4</v>
      </c>
      <c r="J60" s="14">
        <f>IF(ISBLANK($D60),,IF(ISERROR(HLOOKUP($D60,Mar!$E$3:$IV$39,37,FALSE)),,HLOOKUP($D60,Mar!$E$3:$IV$39,37,FALSE)))</f>
        <v>0</v>
      </c>
      <c r="K60" s="14">
        <f>IF(ISBLANK($D60),,IF(ISERROR(HLOOKUP($D60,Apr!$D$3:$IV$39,37,FALSE)),,HLOOKUP($D60,Apr!$D$3:$IV$39,37,FALSE)))</f>
        <v>0</v>
      </c>
      <c r="L60" s="14">
        <f>IF(ISBLANK($D60),,IF(ISERROR(HLOOKUP($D60,May!$D$3:$IV$39,37,FALSE)),,HLOOKUP($D60,May!$D$3:$IV$39,37,FALSE)))</f>
        <v>0</v>
      </c>
      <c r="M60" s="14">
        <f>IF(ISBLANK($D60),,IF(ISERROR(HLOOKUP($D60,Jun!$D$3:$IV$39,37,FALSE)),,HLOOKUP($D60,Jun!$D$3:$IV$39,37,FALSE)))</f>
        <v>0</v>
      </c>
      <c r="N60" s="14">
        <f>IF(ISBLANK($D60),,IF(ISERROR(HLOOKUP($D60,Jul!$D$3:$IV$39,37,FALSE)),,HLOOKUP($D60,Jul!$D$3:$IV$39,37,FALSE)))</f>
        <v>0</v>
      </c>
      <c r="O60" s="14">
        <f>IF(ISBLANK($D60),,IF(ISERROR(HLOOKUP($D60,Aug!$D$3:$IV$39,37,FALSE)),,HLOOKUP($D60,Aug!$D$3:$IV$39,37,FALSE)))</f>
        <v>0</v>
      </c>
      <c r="P60" s="14">
        <f>IF(ISBLANK($D60),,IF(ISERROR(HLOOKUP($D60,Sep!$D$3:$IV$39,37,FALSE)),,HLOOKUP($D60,Sep!$D$3:$IV$39,37,FALSE)))</f>
        <v>0</v>
      </c>
      <c r="Q60" s="14">
        <f>IF(ISBLANK($D60),,IF(ISERROR(HLOOKUP($D60,Oct!$D$3:$IV$39,37,FALSE)),,HLOOKUP($D60,Oct!$D$3:$IV$39,37,FALSE)))</f>
        <v>0</v>
      </c>
      <c r="R60" s="14">
        <f>IF(ISBLANK($D60),,IF(ISERROR(HLOOKUP($D60,Nov!$D$3:$IV$39,37,FALSE)),,HLOOKUP($D60,Nov!$D$3:$IV$39,37,FALSE)))</f>
        <v>0</v>
      </c>
      <c r="S60" s="14">
        <f>IF(ISBLANK($D60),,IF(ISERROR(HLOOKUP($D60,Dec!$D$3:$IV$39,37,FALSE)),,HLOOKUP($D60,Dec!$D$3:$IV$39,37,FALSE)))</f>
        <v>0</v>
      </c>
      <c r="T60" s="15"/>
      <c r="U60" s="11">
        <f t="shared" si="7"/>
        <v>0.7</v>
      </c>
      <c r="V60" s="152"/>
    </row>
    <row r="61" spans="3:22" ht="12.75">
      <c r="C61" s="277">
        <v>5</v>
      </c>
      <c r="D61" s="354" t="s">
        <v>165</v>
      </c>
      <c r="E61" s="120"/>
      <c r="F61" s="19">
        <f t="shared" si="6"/>
        <v>3</v>
      </c>
      <c r="G61" s="13"/>
      <c r="H61" s="14">
        <f>IF(ISBLANK($D61),,IF(ISERROR(HLOOKUP($D61,Jan!$E$3:$IV$39,37,FALSE)),,HLOOKUP($D61,Jan!$E$3:$IV$39,37,FALSE)))</f>
        <v>0.2</v>
      </c>
      <c r="I61" s="14">
        <f>IF(ISBLANK($D61),,IF(ISERROR(HLOOKUP($D61,Feb!$E$3:$IV$39,37,FALSE)),,HLOOKUP($D61,Feb!$E$3:$IV$39,37,FALSE)))</f>
        <v>0.21</v>
      </c>
      <c r="J61" s="14">
        <f>IF(ISBLANK($D61),,IF(ISERROR(HLOOKUP($D61,Mar!$E$3:$IV$39,37,FALSE)),,HLOOKUP($D61,Mar!$E$3:$IV$39,37,FALSE)))</f>
        <v>0.2</v>
      </c>
      <c r="K61" s="14">
        <f>IF(ISBLANK($D61),,IF(ISERROR(HLOOKUP($D61,Apr!$D$3:$IV$39,37,FALSE)),,HLOOKUP($D61,Apr!$D$3:$IV$39,37,FALSE)))</f>
        <v>0</v>
      </c>
      <c r="L61" s="14">
        <f>IF(ISBLANK($D61),,IF(ISERROR(HLOOKUP($D61,May!$D$3:$IV$39,37,FALSE)),,HLOOKUP($D61,May!$D$3:$IV$39,37,FALSE)))</f>
        <v>0</v>
      </c>
      <c r="M61" s="14">
        <f>IF(ISBLANK($D61),,IF(ISERROR(HLOOKUP($D61,Jun!$D$3:$IV$39,37,FALSE)),,HLOOKUP($D61,Jun!$D$3:$IV$39,37,FALSE)))</f>
        <v>0</v>
      </c>
      <c r="N61" s="14">
        <f>IF(ISBLANK($D61),,IF(ISERROR(HLOOKUP($D61,Jul!$D$3:$IV$39,37,FALSE)),,HLOOKUP($D61,Jul!$D$3:$IV$39,37,FALSE)))</f>
        <v>0</v>
      </c>
      <c r="O61" s="14">
        <f>IF(ISBLANK($D61),,IF(ISERROR(HLOOKUP($D61,Aug!$D$3:$IV$39,37,FALSE)),,HLOOKUP($D61,Aug!$D$3:$IV$39,37,FALSE)))</f>
        <v>0</v>
      </c>
      <c r="P61" s="14">
        <f>IF(ISBLANK($D61),,IF(ISERROR(HLOOKUP($D61,Sep!$D$3:$IV$39,37,FALSE)),,HLOOKUP($D61,Sep!$D$3:$IV$39,37,FALSE)))</f>
        <v>0</v>
      </c>
      <c r="Q61" s="14">
        <f>IF(ISBLANK($D61),,IF(ISERROR(HLOOKUP($D61,Oct!$D$3:$IV$39,37,FALSE)),,HLOOKUP($D61,Oct!$D$3:$IV$39,37,FALSE)))</f>
        <v>0</v>
      </c>
      <c r="R61" s="14">
        <f>IF(ISBLANK($D61),,IF(ISERROR(HLOOKUP($D61,Nov!$D$3:$IV$39,37,FALSE)),,HLOOKUP($D61,Nov!$D$3:$IV$39,37,FALSE)))</f>
        <v>0</v>
      </c>
      <c r="S61" s="14">
        <f>IF(ISBLANK($D61),,IF(ISERROR(HLOOKUP($D61,Dec!$D$3:$IV$39,37,FALSE)),,HLOOKUP($D61,Dec!$D$3:$IV$39,37,FALSE)))</f>
        <v>0</v>
      </c>
      <c r="T61" s="15"/>
      <c r="U61" s="11">
        <f>SUM(H61:S61)/$F61</f>
        <v>0.20333333333333337</v>
      </c>
      <c r="V61" s="152"/>
    </row>
    <row r="62" spans="3:22" ht="12.75">
      <c r="C62" s="277">
        <v>6</v>
      </c>
      <c r="D62" s="354" t="s">
        <v>162</v>
      </c>
      <c r="E62" s="120"/>
      <c r="F62" s="19">
        <f t="shared" si="6"/>
        <v>3</v>
      </c>
      <c r="G62" s="13"/>
      <c r="H62" s="14">
        <f>IF(ISBLANK($D62),,IF(ISERROR(HLOOKUP($D62,Jan!$E$3:$IV$39,37,FALSE)),,HLOOKUP($D62,Jan!$E$3:$IV$39,37,FALSE)))</f>
        <v>0.5531914893617021</v>
      </c>
      <c r="I62" s="14">
        <f>IF(ISBLANK($D62),,IF(ISERROR(HLOOKUP($D62,Feb!$E$3:$IV$39,37,FALSE)),,HLOOKUP($D62,Feb!$E$3:$IV$39,37,FALSE)))</f>
        <v>0.6622340425531915</v>
      </c>
      <c r="J62" s="14">
        <f>IF(ISBLANK($D62),,IF(ISERROR(HLOOKUP($D62,Mar!$E$3:$IV$39,37,FALSE)),,HLOOKUP($D62,Mar!$E$3:$IV$39,37,FALSE)))</f>
        <v>0.8138297872340425</v>
      </c>
      <c r="K62" s="14">
        <f>IF(ISBLANK($D62),,IF(ISERROR(HLOOKUP($D62,Apr!$D$3:$IV$39,37,FALSE)),,HLOOKUP($D62,Apr!$D$3:$IV$39,37,FALSE)))</f>
        <v>0</v>
      </c>
      <c r="L62" s="14">
        <f>IF(ISBLANK($D62),,IF(ISERROR(HLOOKUP($D62,May!$D$3:$IV$39,37,FALSE)),,HLOOKUP($D62,May!$D$3:$IV$39,37,FALSE)))</f>
        <v>0</v>
      </c>
      <c r="M62" s="14">
        <f>IF(ISBLANK($D62),,IF(ISERROR(HLOOKUP($D62,Jun!$D$3:$IV$39,37,FALSE)),,HLOOKUP($D62,Jun!$D$3:$IV$39,37,FALSE)))</f>
        <v>0</v>
      </c>
      <c r="N62" s="14">
        <f>IF(ISBLANK($D62),,IF(ISERROR(HLOOKUP($D62,Jul!$D$3:$IV$39,37,FALSE)),,HLOOKUP($D62,Jul!$D$3:$IV$39,37,FALSE)))</f>
        <v>0</v>
      </c>
      <c r="O62" s="14">
        <f>IF(ISBLANK($D62),,IF(ISERROR(HLOOKUP($D62,Aug!$D$3:$IV$39,37,FALSE)),,HLOOKUP($D62,Aug!$D$3:$IV$39,37,FALSE)))</f>
        <v>0</v>
      </c>
      <c r="P62" s="14">
        <f>IF(ISBLANK($D62),,IF(ISERROR(HLOOKUP($D62,Sep!$D$3:$IV$39,37,FALSE)),,HLOOKUP($D62,Sep!$D$3:$IV$39,37,FALSE)))</f>
        <v>0</v>
      </c>
      <c r="Q62" s="14">
        <f>IF(ISBLANK($D62),,IF(ISERROR(HLOOKUP($D62,Oct!$D$3:$IV$39,37,FALSE)),,HLOOKUP($D62,Oct!$D$3:$IV$39,37,FALSE)))</f>
        <v>0</v>
      </c>
      <c r="R62" s="14">
        <f>IF(ISBLANK($D62),,IF(ISERROR(HLOOKUP($D62,Nov!$D$3:$IV$39,37,FALSE)),,HLOOKUP($D62,Nov!$D$3:$IV$39,37,FALSE)))</f>
        <v>0</v>
      </c>
      <c r="S62" s="14">
        <f>IF(ISBLANK($D62),,IF(ISERROR(HLOOKUP($D62,Dec!$D$3:$IV$39,37,FALSE)),,HLOOKUP($D62,Dec!$D$3:$IV$39,37,FALSE)))</f>
        <v>0</v>
      </c>
      <c r="T62" s="15"/>
      <c r="U62" s="11">
        <f>SUM(H62:S62)/$F62</f>
        <v>0.6764184397163121</v>
      </c>
      <c r="V62" s="152"/>
    </row>
    <row r="63" spans="3:22" ht="12.75">
      <c r="C63" s="277">
        <v>7</v>
      </c>
      <c r="D63" s="354" t="s">
        <v>161</v>
      </c>
      <c r="E63" s="120"/>
      <c r="F63" s="19">
        <f t="shared" si="6"/>
        <v>0</v>
      </c>
      <c r="G63" s="13"/>
      <c r="H63" s="14">
        <f>IF(ISBLANK($D63),,IF(ISERROR(HLOOKUP($D63,Jan!$E$3:$IV$39,37,FALSE)),,HLOOKUP($D63,Jan!$E$3:$IV$39,37,FALSE)))</f>
        <v>0</v>
      </c>
      <c r="I63" s="14">
        <f>IF(ISBLANK($D63),,IF(ISERROR(HLOOKUP($D63,Feb!$E$3:$IV$39,37,FALSE)),,HLOOKUP($D63,Feb!$E$3:$IV$39,37,FALSE)))</f>
        <v>0</v>
      </c>
      <c r="J63" s="14">
        <f>IF(ISBLANK($D63),,IF(ISERROR(HLOOKUP($D63,Mar!$E$3:$IV$39,37,FALSE)),,HLOOKUP($D63,Mar!$E$3:$IV$39,37,FALSE)))</f>
        <v>0</v>
      </c>
      <c r="K63" s="14">
        <f>IF(ISBLANK($D63),,IF(ISERROR(HLOOKUP($D63,Apr!$D$3:$IV$39,37,FALSE)),,HLOOKUP($D63,Apr!$D$3:$IV$39,37,FALSE)))</f>
        <v>0</v>
      </c>
      <c r="L63" s="14">
        <f>IF(ISBLANK($D63),,IF(ISERROR(HLOOKUP($D63,May!$D$3:$IV$39,37,FALSE)),,HLOOKUP($D63,May!$D$3:$IV$39,37,FALSE)))</f>
        <v>0</v>
      </c>
      <c r="M63" s="14">
        <f>IF(ISBLANK($D63),,IF(ISERROR(HLOOKUP($D63,Jun!$D$3:$IV$39,37,FALSE)),,HLOOKUP($D63,Jun!$D$3:$IV$39,37,FALSE)))</f>
        <v>0</v>
      </c>
      <c r="N63" s="14">
        <f>IF(ISBLANK($D63),,IF(ISERROR(HLOOKUP($D63,Jul!$D$3:$IV$39,37,FALSE)),,HLOOKUP($D63,Jul!$D$3:$IV$39,37,FALSE)))</f>
        <v>0</v>
      </c>
      <c r="O63" s="14">
        <f>IF(ISBLANK($D63),,IF(ISERROR(HLOOKUP($D63,Aug!$D$3:$IV$39,37,FALSE)),,HLOOKUP($D63,Aug!$D$3:$IV$39,37,FALSE)))</f>
        <v>0</v>
      </c>
      <c r="P63" s="14">
        <f>IF(ISBLANK($D63),,IF(ISERROR(HLOOKUP($D63,Sep!$D$3:$IV$39,37,FALSE)),,HLOOKUP($D63,Sep!$D$3:$IV$39,37,FALSE)))</f>
        <v>0</v>
      </c>
      <c r="Q63" s="14">
        <f>IF(ISBLANK($D63),,IF(ISERROR(HLOOKUP($D63,Oct!$D$3:$IV$39,37,FALSE)),,HLOOKUP($D63,Oct!$D$3:$IV$39,37,FALSE)))</f>
        <v>0</v>
      </c>
      <c r="R63" s="14">
        <f>IF(ISBLANK($D63),,IF(ISERROR(HLOOKUP($D63,Nov!$D$3:$IV$39,37,FALSE)),,HLOOKUP($D63,Nov!$D$3:$IV$39,37,FALSE)))</f>
        <v>0</v>
      </c>
      <c r="S63" s="14">
        <f>IF(ISBLANK($D63),,IF(ISERROR(HLOOKUP($D63,Dec!$D$3:$IV$39,37,FALSE)),,HLOOKUP($D63,Dec!$D$3:$IV$39,37,FALSE)))</f>
        <v>0</v>
      </c>
      <c r="T63" s="15"/>
      <c r="U63" s="11" t="e">
        <f t="shared" si="7"/>
        <v>#DIV/0!</v>
      </c>
      <c r="V63" s="152"/>
    </row>
    <row r="64" spans="3:22" ht="12.75">
      <c r="C64" s="277">
        <v>8</v>
      </c>
      <c r="D64" s="354" t="s">
        <v>160</v>
      </c>
      <c r="E64" s="120"/>
      <c r="F64" s="19">
        <f t="shared" si="6"/>
        <v>2</v>
      </c>
      <c r="G64" s="10"/>
      <c r="H64" s="14">
        <f>IF(ISBLANK($D64),,IF(ISERROR(HLOOKUP($D64,Jan!$E$3:$IV$39,37,FALSE)),,HLOOKUP($D64,Jan!$E$3:$IV$39,37,FALSE)))</f>
        <v>0.2</v>
      </c>
      <c r="I64" s="14">
        <f>IF(ISBLANK($D64),,IF(ISERROR(HLOOKUP($D64,Feb!$E$3:$IV$39,37,FALSE)),,HLOOKUP($D64,Feb!$E$3:$IV$39,37,FALSE)))</f>
        <v>0.25</v>
      </c>
      <c r="J64" s="14">
        <f>IF(ISBLANK($D64),,IF(ISERROR(HLOOKUP($D64,Mar!$E$3:$IV$39,37,FALSE)),,HLOOKUP($D64,Mar!$E$3:$IV$39,37,FALSE)))</f>
      </c>
      <c r="K64" s="14">
        <f>IF(ISBLANK($D64),,IF(ISERROR(HLOOKUP($D64,Apr!$D$3:$IV$39,37,FALSE)),,HLOOKUP($D64,Apr!$D$3:$IV$39,37,FALSE)))</f>
        <v>0</v>
      </c>
      <c r="L64" s="14">
        <f>IF(ISBLANK($D64),,IF(ISERROR(HLOOKUP($D64,May!$D$3:$IV$39,37,FALSE)),,HLOOKUP($D64,May!$D$3:$IV$39,37,FALSE)))</f>
        <v>0</v>
      </c>
      <c r="M64" s="14">
        <f>IF(ISBLANK($D64),,IF(ISERROR(HLOOKUP($D64,Jun!$D$3:$IV$39,37,FALSE)),,HLOOKUP($D64,Jun!$D$3:$IV$39,37,FALSE)))</f>
        <v>0</v>
      </c>
      <c r="N64" s="14">
        <f>IF(ISBLANK($D64),,IF(ISERROR(HLOOKUP($D64,Jul!$D$3:$IV$39,37,FALSE)),,HLOOKUP($D64,Jul!$D$3:$IV$39,37,FALSE)))</f>
        <v>0</v>
      </c>
      <c r="O64" s="14">
        <f>IF(ISBLANK($D64),,IF(ISERROR(HLOOKUP($D64,Aug!$D$3:$IV$39,37,FALSE)),,HLOOKUP($D64,Aug!$D$3:$IV$39,37,FALSE)))</f>
        <v>0</v>
      </c>
      <c r="P64" s="14">
        <f>IF(ISBLANK($D64),,IF(ISERROR(HLOOKUP($D64,Sep!$D$3:$IV$39,37,FALSE)),,HLOOKUP($D64,Sep!$D$3:$IV$39,37,FALSE)))</f>
        <v>0</v>
      </c>
      <c r="Q64" s="14">
        <f>IF(ISBLANK($D64),,IF(ISERROR(HLOOKUP($D64,Oct!$D$3:$IV$39,37,FALSE)),,HLOOKUP($D64,Oct!$D$3:$IV$39,37,FALSE)))</f>
        <v>0</v>
      </c>
      <c r="R64" s="14">
        <f>IF(ISBLANK($D64),,IF(ISERROR(HLOOKUP($D64,Nov!$D$3:$IV$39,37,FALSE)),,HLOOKUP($D64,Nov!$D$3:$IV$39,37,FALSE)))</f>
        <v>0</v>
      </c>
      <c r="S64" s="14">
        <f>IF(ISBLANK($D64),,IF(ISERROR(HLOOKUP($D64,Dec!$D$3:$IV$39,37,FALSE)),,HLOOKUP($D64,Dec!$D$3:$IV$39,37,FALSE)))</f>
        <v>0</v>
      </c>
      <c r="T64" s="12"/>
      <c r="U64" s="11">
        <f>SUM(H64:S64)/$F64</f>
        <v>0.225</v>
      </c>
      <c r="V64" s="152"/>
    </row>
    <row r="65" spans="3:22" ht="12.75">
      <c r="C65" s="277">
        <v>9</v>
      </c>
      <c r="D65" s="354" t="s">
        <v>168</v>
      </c>
      <c r="E65" s="120"/>
      <c r="F65" s="19">
        <f t="shared" si="6"/>
        <v>1</v>
      </c>
      <c r="G65" s="10"/>
      <c r="H65" s="14">
        <f>IF(ISBLANK($D65),,IF(ISERROR(HLOOKUP($D65,Jan!$E$3:$IV$39,37,FALSE)),,HLOOKUP($D65,Jan!$E$3:$IV$39,37,FALSE)))</f>
        <v>0</v>
      </c>
      <c r="I65" s="14">
        <f>IF(ISBLANK($D65),,IF(ISERROR(HLOOKUP($D65,Feb!$E$3:$IV$39,37,FALSE)),,HLOOKUP($D65,Feb!$E$3:$IV$39,37,FALSE)))</f>
        <v>0</v>
      </c>
      <c r="J65" s="14">
        <f>IF(ISBLANK($D65),,IF(ISERROR(HLOOKUP($D65,Mar!$E$3:$IV$39,37,FALSE)),,HLOOKUP($D65,Mar!$E$3:$IV$39,37,FALSE)))</f>
        <v>0.9813829787234043</v>
      </c>
      <c r="K65" s="14">
        <f>IF(ISBLANK($D65),,IF(ISERROR(HLOOKUP($D65,Apr!$D$3:$IV$39,37,FALSE)),,HLOOKUP($D65,Apr!$D$3:$IV$39,37,FALSE)))</f>
        <v>0</v>
      </c>
      <c r="L65" s="14">
        <f>IF(ISBLANK($D65),,IF(ISERROR(HLOOKUP($D65,May!$D$3:$IV$39,37,FALSE)),,HLOOKUP($D65,May!$D$3:$IV$39,37,FALSE)))</f>
        <v>0</v>
      </c>
      <c r="M65" s="14">
        <f>IF(ISBLANK($D65),,IF(ISERROR(HLOOKUP($D65,Jun!$D$3:$IV$39,37,FALSE)),,HLOOKUP($D65,Jun!$D$3:$IV$39,37,FALSE)))</f>
        <v>0</v>
      </c>
      <c r="N65" s="14">
        <f>IF(ISBLANK($D65),,IF(ISERROR(HLOOKUP($D65,Jul!$D$3:$IV$39,37,FALSE)),,HLOOKUP($D65,Jul!$D$3:$IV$39,37,FALSE)))</f>
        <v>0</v>
      </c>
      <c r="O65" s="14">
        <f>IF(ISBLANK($D65),,IF(ISERROR(HLOOKUP($D65,Aug!$D$3:$IV$39,37,FALSE)),,HLOOKUP($D65,Aug!$D$3:$IV$39,37,FALSE)))</f>
        <v>0</v>
      </c>
      <c r="P65" s="14">
        <f>IF(ISBLANK($D65),,IF(ISERROR(HLOOKUP($D65,Sep!$D$3:$IV$39,37,FALSE)),,HLOOKUP($D65,Sep!$D$3:$IV$39,37,FALSE)))</f>
        <v>0</v>
      </c>
      <c r="Q65" s="14">
        <f>IF(ISBLANK($D65),,IF(ISERROR(HLOOKUP($D65,Oct!$D$3:$IV$39,37,FALSE)),,HLOOKUP($D65,Oct!$D$3:$IV$39,37,FALSE)))</f>
        <v>0</v>
      </c>
      <c r="R65" s="14">
        <f>IF(ISBLANK($D65),,IF(ISERROR(HLOOKUP($D65,Nov!$D$3:$IV$39,37,FALSE)),,HLOOKUP($D65,Nov!$D$3:$IV$39,37,FALSE)))</f>
        <v>0</v>
      </c>
      <c r="S65" s="14">
        <f>IF(ISBLANK($D65),,IF(ISERROR(HLOOKUP($D65,Dec!$D$3:$IV$39,37,FALSE)),,HLOOKUP($D65,Dec!$D$3:$IV$39,37,FALSE)))</f>
        <v>0</v>
      </c>
      <c r="T65" s="12"/>
      <c r="U65" s="11">
        <f t="shared" si="7"/>
        <v>0.9813829787234043</v>
      </c>
      <c r="V65" s="152"/>
    </row>
    <row r="66" spans="3:22" ht="12.75">
      <c r="C66" s="277">
        <v>10</v>
      </c>
      <c r="D66" s="353" t="s">
        <v>163</v>
      </c>
      <c r="E66" s="120"/>
      <c r="F66" s="19">
        <f t="shared" si="6"/>
        <v>3</v>
      </c>
      <c r="G66" s="17"/>
      <c r="H66" s="14">
        <f>IF(ISBLANK($D66),,IF(ISERROR(HLOOKUP($D66,Jan!$E$3:$IV$39,37,FALSE)),,HLOOKUP($D66,Jan!$E$3:$IV$39,37,FALSE)))</f>
        <v>1.2765957446808511</v>
      </c>
      <c r="I66" s="14">
        <f>IF(ISBLANK($D66),,IF(ISERROR(HLOOKUP($D66,Feb!$E$3:$IV$39,37,FALSE)),,HLOOKUP($D66,Feb!$E$3:$IV$39,37,FALSE)))</f>
        <v>0.8563829787234043</v>
      </c>
      <c r="J66" s="14">
        <f>IF(ISBLANK($D66),,IF(ISERROR(HLOOKUP($D66,Mar!$E$3:$IV$39,37,FALSE)),,HLOOKUP($D66,Mar!$E$3:$IV$39,37,FALSE)))</f>
        <v>0.43333333333333335</v>
      </c>
      <c r="K66" s="14">
        <f>IF(ISBLANK($D66),,IF(ISERROR(HLOOKUP($D66,Apr!$D$3:$IV$39,37,FALSE)),,HLOOKUP($D66,Apr!$D$3:$IV$39,37,FALSE)))</f>
        <v>0</v>
      </c>
      <c r="L66" s="14">
        <f>IF(ISBLANK($D66),,IF(ISERROR(HLOOKUP($D66,May!$D$3:$IV$39,37,FALSE)),,HLOOKUP($D66,May!$D$3:$IV$39,37,FALSE)))</f>
        <v>0</v>
      </c>
      <c r="M66" s="14">
        <f>IF(ISBLANK($D66),,IF(ISERROR(HLOOKUP($D66,Jun!$D$3:$IV$39,37,FALSE)),,HLOOKUP($D66,Jun!$D$3:$IV$39,37,FALSE)))</f>
        <v>0</v>
      </c>
      <c r="N66" s="14">
        <f>IF(ISBLANK($D66),,IF(ISERROR(HLOOKUP($D66,Jul!$D$3:$IV$39,37,FALSE)),,HLOOKUP($D66,Jul!$D$3:$IV$39,37,FALSE)))</f>
        <v>0</v>
      </c>
      <c r="O66" s="14">
        <f>IF(ISBLANK($D66),,IF(ISERROR(HLOOKUP($D66,Aug!$D$3:$IV$39,37,FALSE)),,HLOOKUP($D66,Aug!$D$3:$IV$39,37,FALSE)))</f>
        <v>0</v>
      </c>
      <c r="P66" s="14">
        <f>IF(ISBLANK($D66),,IF(ISERROR(HLOOKUP($D66,Sep!$D$3:$IV$39,37,FALSE)),,HLOOKUP($D66,Sep!$D$3:$IV$39,37,FALSE)))</f>
        <v>0</v>
      </c>
      <c r="Q66" s="14">
        <f>IF(ISBLANK($D66),,IF(ISERROR(HLOOKUP($D66,Oct!$D$3:$IV$39,37,FALSE)),,HLOOKUP($D66,Oct!$D$3:$IV$39,37,FALSE)))</f>
        <v>0</v>
      </c>
      <c r="R66" s="14">
        <f>IF(ISBLANK($D66),,IF(ISERROR(HLOOKUP($D66,Nov!$D$3:$IV$39,37,FALSE)),,HLOOKUP($D66,Nov!$D$3:$IV$39,37,FALSE)))</f>
        <v>0</v>
      </c>
      <c r="S66" s="14">
        <f>IF(ISBLANK($D66),,IF(ISERROR(HLOOKUP($D66,Dec!$D$3:$IV$39,37,FALSE)),,HLOOKUP($D66,Dec!$D$3:$IV$39,37,FALSE)))</f>
        <v>0</v>
      </c>
      <c r="T66" s="18"/>
      <c r="U66" s="11">
        <f t="shared" si="7"/>
        <v>0.8554373522458629</v>
      </c>
      <c r="V66" s="152"/>
    </row>
    <row r="67" spans="3:22" ht="12.75">
      <c r="C67" s="277">
        <v>11</v>
      </c>
      <c r="D67" s="353" t="s">
        <v>166</v>
      </c>
      <c r="E67" s="120"/>
      <c r="F67" s="19">
        <f t="shared" si="6"/>
        <v>2</v>
      </c>
      <c r="G67" s="17"/>
      <c r="H67" s="14">
        <f>IF(ISBLANK($D67),,IF(ISERROR(HLOOKUP($D67,Jan!$E$3:$IV$39,37,FALSE)),,HLOOKUP($D67,Jan!$E$3:$IV$39,37,FALSE)))</f>
        <v>0.6444444444444445</v>
      </c>
      <c r="I67" s="14">
        <f>IF(ISBLANK($D67),,IF(ISERROR(HLOOKUP($D67,Feb!$E$3:$IV$39,37,FALSE)),,HLOOKUP($D67,Feb!$E$3:$IV$39,37,FALSE)))</f>
        <v>2.65</v>
      </c>
      <c r="J67" s="14">
        <f>IF(ISBLANK($D67),,IF(ISERROR(HLOOKUP($D67,Mar!$E$3:$IV$39,37,FALSE)),,HLOOKUP($D67,Mar!$E$3:$IV$39,37,FALSE)))</f>
        <v>0</v>
      </c>
      <c r="K67" s="14">
        <f>IF(ISBLANK($D67),,IF(ISERROR(HLOOKUP($D67,Apr!$D$3:$IV$39,37,FALSE)),,HLOOKUP($D67,Apr!$D$3:$IV$39,37,FALSE)))</f>
        <v>0</v>
      </c>
      <c r="L67" s="14">
        <f>IF(ISBLANK($D67),,IF(ISERROR(HLOOKUP($D67,May!$D$3:$IV$39,37,FALSE)),,HLOOKUP($D67,May!$D$3:$IV$39,37,FALSE)))</f>
        <v>0</v>
      </c>
      <c r="M67" s="14">
        <f>IF(ISBLANK($D67),,IF(ISERROR(HLOOKUP($D67,Jun!$D$3:$IV$39,37,FALSE)),,HLOOKUP($D67,Jun!$D$3:$IV$39,37,FALSE)))</f>
        <v>0</v>
      </c>
      <c r="N67" s="14">
        <f>IF(ISBLANK($D67),,IF(ISERROR(HLOOKUP($D67,Jul!$D$3:$IV$39,37,FALSE)),,HLOOKUP($D67,Jul!$D$3:$IV$39,37,FALSE)))</f>
        <v>0</v>
      </c>
      <c r="O67" s="14">
        <f>IF(ISBLANK($D67),,IF(ISERROR(HLOOKUP($D67,Aug!$D$3:$IV$39,37,FALSE)),,HLOOKUP($D67,Aug!$D$3:$IV$39,37,FALSE)))</f>
        <v>0</v>
      </c>
      <c r="P67" s="14">
        <f>IF(ISBLANK($D67),,IF(ISERROR(HLOOKUP($D67,Sep!$D$3:$IV$39,37,FALSE)),,HLOOKUP($D67,Sep!$D$3:$IV$39,37,FALSE)))</f>
        <v>0</v>
      </c>
      <c r="Q67" s="14">
        <f>IF(ISBLANK($D67),,IF(ISERROR(HLOOKUP($D67,Oct!$D$3:$IV$39,37,FALSE)),,HLOOKUP($D67,Oct!$D$3:$IV$39,37,FALSE)))</f>
        <v>0</v>
      </c>
      <c r="R67" s="14">
        <f>IF(ISBLANK($D67),,IF(ISERROR(HLOOKUP($D67,Nov!$D$3:$IV$39,37,FALSE)),,HLOOKUP($D67,Nov!$D$3:$IV$39,37,FALSE)))</f>
        <v>0</v>
      </c>
      <c r="S67" s="14">
        <f>IF(ISBLANK($D67),,IF(ISERROR(HLOOKUP($D67,Dec!$D$3:$IV$39,37,FALSE)),,HLOOKUP($D67,Dec!$D$3:$IV$39,37,FALSE)))</f>
        <v>0</v>
      </c>
      <c r="T67" s="18"/>
      <c r="U67" s="11">
        <f t="shared" si="7"/>
        <v>1.6472222222222221</v>
      </c>
      <c r="V67" s="152"/>
    </row>
    <row r="68" spans="3:22" ht="12.75">
      <c r="C68" s="277">
        <v>12</v>
      </c>
      <c r="D68" s="353"/>
      <c r="E68" s="120"/>
      <c r="F68" s="19">
        <f t="shared" si="6"/>
        <v>0</v>
      </c>
      <c r="G68" s="17"/>
      <c r="H68" s="14">
        <f>IF(ISBLANK($D68),,IF(ISERROR(HLOOKUP($D68,Jan!$E$3:$IV$39,37,FALSE)),,HLOOKUP($D68,Jan!$E$3:$IV$39,37,FALSE)))</f>
        <v>0</v>
      </c>
      <c r="I68" s="14">
        <f>IF(ISBLANK($D68),,IF(ISERROR(HLOOKUP($D68,Feb!$E$3:$IV$39,37,FALSE)),,HLOOKUP($D68,Feb!$E$3:$IV$39,37,FALSE)))</f>
        <v>0</v>
      </c>
      <c r="J68" s="14">
        <f>IF(ISBLANK($D68),,IF(ISERROR(HLOOKUP($D68,Mar!$E$3:$IV$39,37,FALSE)),,HLOOKUP($D68,Mar!$E$3:$IV$39,37,FALSE)))</f>
        <v>0</v>
      </c>
      <c r="K68" s="14">
        <f>IF(ISBLANK($D68),,IF(ISERROR(HLOOKUP($D68,Apr!$D$3:$IV$39,37,FALSE)),,HLOOKUP($D68,Apr!$D$3:$IV$39,37,FALSE)))</f>
        <v>0</v>
      </c>
      <c r="L68" s="14">
        <f>IF(ISBLANK($D68),,IF(ISERROR(HLOOKUP($D68,May!$D$3:$IV$39,37,FALSE)),,HLOOKUP($D68,May!$D$3:$IV$39,37,FALSE)))</f>
        <v>0</v>
      </c>
      <c r="M68" s="14">
        <f>IF(ISBLANK($D68),,IF(ISERROR(HLOOKUP($D68,Jun!$D$3:$IV$39,37,FALSE)),,HLOOKUP($D68,Jun!$D$3:$IV$39,37,FALSE)))</f>
        <v>0</v>
      </c>
      <c r="N68" s="14">
        <f>IF(ISBLANK($D68),,IF(ISERROR(HLOOKUP($D68,Jul!$D$3:$IV$39,37,FALSE)),,HLOOKUP($D68,Jul!$D$3:$IV$39,37,FALSE)))</f>
        <v>0</v>
      </c>
      <c r="O68" s="14">
        <f>IF(ISBLANK($D68),,IF(ISERROR(HLOOKUP($D68,Aug!$D$3:$IV$39,37,FALSE)),,HLOOKUP($D68,Aug!$D$3:$IV$39,37,FALSE)))</f>
        <v>0</v>
      </c>
      <c r="P68" s="14">
        <f>IF(ISBLANK($D68),,IF(ISERROR(HLOOKUP($D68,Sep!$D$3:$IV$39,37,FALSE)),,HLOOKUP($D68,Sep!$D$3:$IV$39,37,FALSE)))</f>
        <v>0</v>
      </c>
      <c r="Q68" s="14">
        <f>IF(ISBLANK($D68),,IF(ISERROR(HLOOKUP($D68,Oct!$D$3:$IV$39,37,FALSE)),,HLOOKUP($D68,Oct!$D$3:$IV$39,37,FALSE)))</f>
        <v>0</v>
      </c>
      <c r="R68" s="14">
        <f>IF(ISBLANK($D68),,IF(ISERROR(HLOOKUP($D68,Nov!$D$3:$IV$39,37,FALSE)),,HLOOKUP($D68,Nov!$D$3:$IV$39,37,FALSE)))</f>
        <v>0</v>
      </c>
      <c r="S68" s="14">
        <f>IF(ISBLANK($D68),,IF(ISERROR(HLOOKUP($D68,Dec!$D$3:$IV$39,37,FALSE)),,HLOOKUP($D68,Dec!$D$3:$IV$39,37,FALSE)))</f>
        <v>0</v>
      </c>
      <c r="T68" s="18"/>
      <c r="U68" s="11" t="e">
        <f>SUM(H68:S68)/$F68</f>
        <v>#DIV/0!</v>
      </c>
      <c r="V68" s="152"/>
    </row>
    <row r="69" spans="3:22" ht="12.75">
      <c r="C69" s="277">
        <v>13</v>
      </c>
      <c r="D69" s="353"/>
      <c r="E69" s="120"/>
      <c r="F69" s="19">
        <f t="shared" si="6"/>
        <v>0</v>
      </c>
      <c r="G69" s="17"/>
      <c r="H69" s="14">
        <f>IF(ISBLANK($D69),,IF(ISERROR(HLOOKUP($D69,Jan!$E$3:$IV$39,37,FALSE)),,HLOOKUP($D69,Jan!$E$3:$IV$39,37,FALSE)))</f>
        <v>0</v>
      </c>
      <c r="I69" s="14">
        <f>IF(ISBLANK($D69),,IF(ISERROR(HLOOKUP($D69,Feb!$E$3:$IV$39,37,FALSE)),,HLOOKUP($D69,Feb!$E$3:$IV$39,37,FALSE)))</f>
        <v>0</v>
      </c>
      <c r="J69" s="14">
        <f>IF(ISBLANK($D69),,IF(ISERROR(HLOOKUP($D69,Mar!$E$3:$IV$39,37,FALSE)),,HLOOKUP($D69,Mar!$E$3:$IV$39,37,FALSE)))</f>
        <v>0</v>
      </c>
      <c r="K69" s="14">
        <f>IF(ISBLANK($D69),,IF(ISERROR(HLOOKUP($D69,Apr!$D$3:$IV$39,37,FALSE)),,HLOOKUP($D69,Apr!$D$3:$IV$39,37,FALSE)))</f>
        <v>0</v>
      </c>
      <c r="L69" s="14">
        <f>IF(ISBLANK($D69),,IF(ISERROR(HLOOKUP($D69,May!$D$3:$IV$39,37,FALSE)),,HLOOKUP($D69,May!$D$3:$IV$39,37,FALSE)))</f>
        <v>0</v>
      </c>
      <c r="M69" s="14">
        <f>IF(ISBLANK($D69),,IF(ISERROR(HLOOKUP($D69,Jun!$D$3:$IV$39,37,FALSE)),,HLOOKUP($D69,Jun!$D$3:$IV$39,37,FALSE)))</f>
        <v>0</v>
      </c>
      <c r="N69" s="14">
        <f>IF(ISBLANK($D69),,IF(ISERROR(HLOOKUP($D69,Jul!$D$3:$IV$39,37,FALSE)),,HLOOKUP($D69,Jul!$D$3:$IV$39,37,FALSE)))</f>
        <v>0</v>
      </c>
      <c r="O69" s="14">
        <f>IF(ISBLANK($D69),,IF(ISERROR(HLOOKUP($D69,Aug!$D$3:$IV$39,37,FALSE)),,HLOOKUP($D69,Aug!$D$3:$IV$39,37,FALSE)))</f>
        <v>0</v>
      </c>
      <c r="P69" s="14">
        <f>IF(ISBLANK($D69),,IF(ISERROR(HLOOKUP($D69,Sep!$D$3:$IV$39,37,FALSE)),,HLOOKUP($D69,Sep!$D$3:$IV$39,37,FALSE)))</f>
        <v>0</v>
      </c>
      <c r="Q69" s="14">
        <f>IF(ISBLANK($D69),,IF(ISERROR(HLOOKUP($D69,Oct!$D$3:$IV$39,37,FALSE)),,HLOOKUP($D69,Oct!$D$3:$IV$39,37,FALSE)))</f>
        <v>0</v>
      </c>
      <c r="R69" s="14">
        <f>IF(ISBLANK($D69),,IF(ISERROR(HLOOKUP($D69,Nov!$D$3:$IV$39,37,FALSE)),,HLOOKUP($D69,Nov!$D$3:$IV$39,37,FALSE)))</f>
        <v>0</v>
      </c>
      <c r="S69" s="14">
        <f>IF(ISBLANK($D69),,IF(ISERROR(HLOOKUP($D69,Dec!$D$3:$IV$39,37,FALSE)),,HLOOKUP($D69,Dec!$D$3:$IV$39,37,FALSE)))</f>
        <v>0</v>
      </c>
      <c r="T69" s="18"/>
      <c r="U69" s="11" t="e">
        <f>SUM(H69:S69)/$F69</f>
        <v>#DIV/0!</v>
      </c>
      <c r="V69" s="152"/>
    </row>
    <row r="70" spans="3:22" ht="12.75">
      <c r="C70" s="277">
        <v>14</v>
      </c>
      <c r="D70" s="353"/>
      <c r="E70" s="212"/>
      <c r="F70" s="19">
        <f t="shared" si="6"/>
        <v>0</v>
      </c>
      <c r="G70" s="17"/>
      <c r="H70" s="14">
        <f>IF(ISBLANK($D70),,IF(ISERROR(HLOOKUP($D70,Jan!$E$3:$IV$39,37,FALSE)),,HLOOKUP($D70,Jan!$E$3:$IV$39,37,FALSE)))</f>
        <v>0</v>
      </c>
      <c r="I70" s="14">
        <f>IF(ISBLANK($D70),,IF(ISERROR(HLOOKUP($D70,Feb!$E$3:$IV$39,37,FALSE)),,HLOOKUP($D70,Feb!$E$3:$IV$39,37,FALSE)))</f>
        <v>0</v>
      </c>
      <c r="J70" s="14">
        <f>IF(ISBLANK($D70),,IF(ISERROR(HLOOKUP($D70,Mar!$E$3:$IV$39,37,FALSE)),,HLOOKUP($D70,Mar!$E$3:$IV$39,37,FALSE)))</f>
        <v>0</v>
      </c>
      <c r="K70" s="14">
        <f>IF(ISBLANK($D70),,IF(ISERROR(HLOOKUP($D70,Apr!$D$3:$IV$39,37,FALSE)),,HLOOKUP($D70,Apr!$D$3:$IV$39,37,FALSE)))</f>
        <v>0</v>
      </c>
      <c r="L70" s="14">
        <f>IF(ISBLANK($D70),,IF(ISERROR(HLOOKUP($D70,May!$D$3:$IV$39,37,FALSE)),,HLOOKUP($D70,May!$D$3:$IV$39,37,FALSE)))</f>
        <v>0</v>
      </c>
      <c r="M70" s="14">
        <f>IF(ISBLANK($D70),,IF(ISERROR(HLOOKUP($D70,Jun!$D$3:$IV$39,37,FALSE)),,HLOOKUP($D70,Jun!$D$3:$IV$39,37,FALSE)))</f>
        <v>0</v>
      </c>
      <c r="N70" s="14">
        <f>IF(ISBLANK($D70),,IF(ISERROR(HLOOKUP($D70,Jul!$D$3:$IV$39,37,FALSE)),,HLOOKUP($D70,Jul!$D$3:$IV$39,37,FALSE)))</f>
        <v>0</v>
      </c>
      <c r="O70" s="14">
        <f>IF(ISBLANK($D70),,IF(ISERROR(HLOOKUP($D70,Aug!$D$3:$IV$39,37,FALSE)),,HLOOKUP($D70,Aug!$D$3:$IV$39,37,FALSE)))</f>
        <v>0</v>
      </c>
      <c r="P70" s="14">
        <f>IF(ISBLANK($D70),,IF(ISERROR(HLOOKUP($D70,Sep!$D$3:$IV$39,37,FALSE)),,HLOOKUP($D70,Sep!$D$3:$IV$39,37,FALSE)))</f>
        <v>0</v>
      </c>
      <c r="Q70" s="14">
        <f>IF(ISBLANK($D70),,IF(ISERROR(HLOOKUP($D70,Oct!$D$3:$IV$39,37,FALSE)),,HLOOKUP($D70,Oct!$D$3:$IV$39,37,FALSE)))</f>
        <v>0</v>
      </c>
      <c r="R70" s="14">
        <f>IF(ISBLANK($D70),,IF(ISERROR(HLOOKUP($D70,Nov!$D$3:$IV$39,37,FALSE)),,HLOOKUP($D70,Nov!$D$3:$IV$39,37,FALSE)))</f>
        <v>0</v>
      </c>
      <c r="S70" s="14">
        <f>IF(ISBLANK($D70),,IF(ISERROR(HLOOKUP($D70,Dec!$D$3:$IV$39,37,FALSE)),,HLOOKUP($D70,Dec!$D$3:$IV$39,37,FALSE)))</f>
        <v>0</v>
      </c>
      <c r="T70" s="18"/>
      <c r="U70" s="11" t="e">
        <f t="shared" si="7"/>
        <v>#DIV/0!</v>
      </c>
      <c r="V70" s="152"/>
    </row>
    <row r="71" spans="3:22" ht="12.75">
      <c r="C71" s="277">
        <v>15</v>
      </c>
      <c r="D71" s="353"/>
      <c r="E71" s="212"/>
      <c r="F71" s="19">
        <f t="shared" si="6"/>
        <v>0</v>
      </c>
      <c r="G71" s="17"/>
      <c r="H71" s="14">
        <f>IF(ISBLANK($D71),,IF(ISERROR(HLOOKUP($D71,Jan!$E$3:$IV$39,37,FALSE)),,HLOOKUP($D71,Jan!$E$3:$IV$39,37,FALSE)))</f>
        <v>0</v>
      </c>
      <c r="I71" s="14">
        <f>IF(ISBLANK($D71),,IF(ISERROR(HLOOKUP($D71,Feb!$E$3:$IV$39,37,FALSE)),,HLOOKUP($D71,Feb!$E$3:$IV$39,37,FALSE)))</f>
        <v>0</v>
      </c>
      <c r="J71" s="14">
        <f>IF(ISBLANK($D71),,IF(ISERROR(HLOOKUP($D71,Mar!$E$3:$IV$39,37,FALSE)),,HLOOKUP($D71,Mar!$E$3:$IV$39,37,FALSE)))</f>
        <v>0</v>
      </c>
      <c r="K71" s="14">
        <f>IF(ISBLANK($D71),,IF(ISERROR(HLOOKUP($D71,Apr!$D$3:$IV$39,37,FALSE)),,HLOOKUP($D71,Apr!$D$3:$IV$39,37,FALSE)))</f>
        <v>0</v>
      </c>
      <c r="L71" s="14">
        <f>IF(ISBLANK($D71),,IF(ISERROR(HLOOKUP($D71,May!$D$3:$IV$39,37,FALSE)),,HLOOKUP($D71,May!$D$3:$IV$39,37,FALSE)))</f>
        <v>0</v>
      </c>
      <c r="M71" s="14">
        <f>IF(ISBLANK($D71),,IF(ISERROR(HLOOKUP($D71,Jun!$D$3:$IV$39,37,FALSE)),,HLOOKUP($D71,Jun!$D$3:$IV$39,37,FALSE)))</f>
        <v>0</v>
      </c>
      <c r="N71" s="14">
        <f>IF(ISBLANK($D71),,IF(ISERROR(HLOOKUP($D71,Jul!$D$3:$IV$39,37,FALSE)),,HLOOKUP($D71,Jul!$D$3:$IV$39,37,FALSE)))</f>
        <v>0</v>
      </c>
      <c r="O71" s="14">
        <f>IF(ISBLANK($D71),,IF(ISERROR(HLOOKUP($D71,Aug!$D$3:$IV$39,37,FALSE)),,HLOOKUP($D71,Aug!$D$3:$IV$39,37,FALSE)))</f>
        <v>0</v>
      </c>
      <c r="P71" s="14">
        <f>IF(ISBLANK($D71),,IF(ISERROR(HLOOKUP($D71,Sep!$D$3:$IV$39,37,FALSE)),,HLOOKUP($D71,Sep!$D$3:$IV$39,37,FALSE)))</f>
        <v>0</v>
      </c>
      <c r="Q71" s="14">
        <f>IF(ISBLANK($D71),,IF(ISERROR(HLOOKUP($D71,Oct!$D$3:$IV$39,37,FALSE)),,HLOOKUP($D71,Oct!$D$3:$IV$39,37,FALSE)))</f>
        <v>0</v>
      </c>
      <c r="R71" s="14">
        <f>IF(ISBLANK($D71),,IF(ISERROR(HLOOKUP($D71,Nov!$D$3:$IV$39,37,FALSE)),,HLOOKUP($D71,Nov!$D$3:$IV$39,37,FALSE)))</f>
        <v>0</v>
      </c>
      <c r="S71" s="14">
        <f>IF(ISBLANK($D71),,IF(ISERROR(HLOOKUP($D71,Dec!$D$3:$IV$39,37,FALSE)),,HLOOKUP($D71,Dec!$D$3:$IV$39,37,FALSE)))</f>
        <v>0</v>
      </c>
      <c r="T71" s="18"/>
      <c r="U71" s="11" t="e">
        <f>SUM(H71:S71)/$F71</f>
        <v>#DIV/0!</v>
      </c>
      <c r="V71" s="152"/>
    </row>
    <row r="72" spans="3:22" ht="12.75">
      <c r="C72" s="277">
        <v>16</v>
      </c>
      <c r="D72" s="353"/>
      <c r="E72" s="212"/>
      <c r="F72" s="19">
        <f t="shared" si="6"/>
        <v>0</v>
      </c>
      <c r="G72" s="17"/>
      <c r="H72" s="14">
        <f>IF(ISBLANK($D72),,IF(ISERROR(HLOOKUP($D72,Jan!$E$3:$IV$39,37,FALSE)),,HLOOKUP($D72,Jan!$E$3:$IV$39,37,FALSE)))</f>
        <v>0</v>
      </c>
      <c r="I72" s="14">
        <f>IF(ISBLANK($D72),,IF(ISERROR(HLOOKUP($D72,Feb!$E$3:$IV$39,37,FALSE)),,HLOOKUP($D72,Feb!$E$3:$IV$39,37,FALSE)))</f>
        <v>0</v>
      </c>
      <c r="J72" s="14">
        <f>IF(ISBLANK($D72),,IF(ISERROR(HLOOKUP($D72,Mar!$E$3:$IV$39,37,FALSE)),,HLOOKUP($D72,Mar!$E$3:$IV$39,37,FALSE)))</f>
        <v>0</v>
      </c>
      <c r="K72" s="14">
        <f>IF(ISBLANK($D72),,IF(ISERROR(HLOOKUP($D72,Apr!$D$3:$IV$39,37,FALSE)),,HLOOKUP($D72,Apr!$D$3:$IV$39,37,FALSE)))</f>
        <v>0</v>
      </c>
      <c r="L72" s="14">
        <f>IF(ISBLANK($D72),,IF(ISERROR(HLOOKUP($D72,May!$D$3:$IV$39,37,FALSE)),,HLOOKUP($D72,May!$D$3:$IV$39,37,FALSE)))</f>
        <v>0</v>
      </c>
      <c r="M72" s="14">
        <f>IF(ISBLANK($D72),,IF(ISERROR(HLOOKUP($D72,Jun!$D$3:$IV$39,37,FALSE)),,HLOOKUP($D72,Jun!$D$3:$IV$39,37,FALSE)))</f>
        <v>0</v>
      </c>
      <c r="N72" s="14">
        <f>IF(ISBLANK($D72),,IF(ISERROR(HLOOKUP($D72,Jul!$D$3:$IV$39,37,FALSE)),,HLOOKUP($D72,Jul!$D$3:$IV$39,37,FALSE)))</f>
        <v>0</v>
      </c>
      <c r="O72" s="14">
        <f>IF(ISBLANK($D72),,IF(ISERROR(HLOOKUP($D72,Aug!$D$3:$IV$39,37,FALSE)),,HLOOKUP($D72,Aug!$D$3:$IV$39,37,FALSE)))</f>
        <v>0</v>
      </c>
      <c r="P72" s="14">
        <f>IF(ISBLANK($D72),,IF(ISERROR(HLOOKUP($D72,Sep!$D$3:$IV$39,37,FALSE)),,HLOOKUP($D72,Sep!$D$3:$IV$39,37,FALSE)))</f>
        <v>0</v>
      </c>
      <c r="Q72" s="14">
        <f>IF(ISBLANK($D72),,IF(ISERROR(HLOOKUP($D72,Oct!$D$3:$IV$39,37,FALSE)),,HLOOKUP($D72,Oct!$D$3:$IV$39,37,FALSE)))</f>
        <v>0</v>
      </c>
      <c r="R72" s="14">
        <f>IF(ISBLANK($D72),,IF(ISERROR(HLOOKUP($D72,Nov!$D$3:$IV$39,37,FALSE)),,HLOOKUP($D72,Nov!$D$3:$IV$39,37,FALSE)))</f>
        <v>0</v>
      </c>
      <c r="S72" s="14">
        <f>IF(ISBLANK($D72),,IF(ISERROR(HLOOKUP($D72,Dec!$D$3:$IV$39,37,FALSE)),,HLOOKUP($D72,Dec!$D$3:$IV$39,37,FALSE)))</f>
        <v>0</v>
      </c>
      <c r="T72" s="18"/>
      <c r="U72" s="11" t="e">
        <f>SUM(H72:S72)/$F72</f>
        <v>#DIV/0!</v>
      </c>
      <c r="V72" s="152"/>
    </row>
    <row r="73" spans="3:22" ht="12.75">
      <c r="C73" s="277">
        <v>17</v>
      </c>
      <c r="D73" s="353"/>
      <c r="E73" s="212"/>
      <c r="F73" s="19">
        <f t="shared" si="6"/>
        <v>0</v>
      </c>
      <c r="G73" s="17"/>
      <c r="H73" s="14">
        <f>IF(ISBLANK($D73),,IF(ISERROR(HLOOKUP($D73,Jan!$E$3:$IV$39,37,FALSE)),,HLOOKUP($D73,Jan!$E$3:$IV$39,37,FALSE)))</f>
        <v>0</v>
      </c>
      <c r="I73" s="14">
        <f>IF(ISBLANK($D73),,IF(ISERROR(HLOOKUP($D73,Feb!$E$3:$IV$39,37,FALSE)),,HLOOKUP($D73,Feb!$E$3:$IV$39,37,FALSE)))</f>
        <v>0</v>
      </c>
      <c r="J73" s="14">
        <f>IF(ISBLANK($D73),,IF(ISERROR(HLOOKUP($D73,Mar!$E$3:$IV$39,37,FALSE)),,HLOOKUP($D73,Mar!$E$3:$IV$39,37,FALSE)))</f>
        <v>0</v>
      </c>
      <c r="K73" s="14">
        <f>IF(ISBLANK($D73),,IF(ISERROR(HLOOKUP($D73,Apr!$D$3:$IV$39,37,FALSE)),,HLOOKUP($D73,Apr!$D$3:$IV$39,37,FALSE)))</f>
        <v>0</v>
      </c>
      <c r="L73" s="14">
        <f>IF(ISBLANK($D73),,IF(ISERROR(HLOOKUP($D73,May!$D$3:$IV$39,37,FALSE)),,HLOOKUP($D73,May!$D$3:$IV$39,37,FALSE)))</f>
        <v>0</v>
      </c>
      <c r="M73" s="14">
        <f>IF(ISBLANK($D73),,IF(ISERROR(HLOOKUP($D73,Jun!$D$3:$IV$39,37,FALSE)),,HLOOKUP($D73,Jun!$D$3:$IV$39,37,FALSE)))</f>
        <v>0</v>
      </c>
      <c r="N73" s="14">
        <f>IF(ISBLANK($D73),,IF(ISERROR(HLOOKUP($D73,Jul!$D$3:$IV$39,37,FALSE)),,HLOOKUP($D73,Jul!$D$3:$IV$39,37,FALSE)))</f>
        <v>0</v>
      </c>
      <c r="O73" s="14">
        <f>IF(ISBLANK($D73),,IF(ISERROR(HLOOKUP($D73,Aug!$D$3:$IV$39,37,FALSE)),,HLOOKUP($D73,Aug!$D$3:$IV$39,37,FALSE)))</f>
        <v>0</v>
      </c>
      <c r="P73" s="14">
        <f>IF(ISBLANK($D73),,IF(ISERROR(HLOOKUP($D73,Sep!$D$3:$IV$39,37,FALSE)),,HLOOKUP($D73,Sep!$D$3:$IV$39,37,FALSE)))</f>
        <v>0</v>
      </c>
      <c r="Q73" s="14">
        <f>IF(ISBLANK($D73),,IF(ISERROR(HLOOKUP($D73,Oct!$D$3:$IV$39,37,FALSE)),,HLOOKUP($D73,Oct!$D$3:$IV$39,37,FALSE)))</f>
        <v>0</v>
      </c>
      <c r="R73" s="14">
        <f>IF(ISBLANK($D73),,IF(ISERROR(HLOOKUP($D73,Nov!$D$3:$IV$39,37,FALSE)),,HLOOKUP($D73,Nov!$D$3:$IV$39,37,FALSE)))</f>
        <v>0</v>
      </c>
      <c r="S73" s="14">
        <f>IF(ISBLANK($D73),,IF(ISERROR(HLOOKUP($D73,Dec!$D$3:$IV$39,37,FALSE)),,HLOOKUP($D73,Dec!$D$3:$IV$39,37,FALSE)))</f>
        <v>0</v>
      </c>
      <c r="T73" s="18"/>
      <c r="U73" s="11" t="e">
        <f>SUM(H73:S73)/$F73</f>
        <v>#DIV/0!</v>
      </c>
      <c r="V73" s="152"/>
    </row>
    <row r="74" spans="3:22" ht="3" customHeight="1" thickBot="1">
      <c r="C74" s="127"/>
      <c r="D74" s="2"/>
      <c r="E74" s="3"/>
      <c r="F74" s="4"/>
      <c r="G74" s="5"/>
      <c r="H74" s="83"/>
      <c r="I74" s="84"/>
      <c r="J74" s="84"/>
      <c r="K74" s="84"/>
      <c r="L74" s="84"/>
      <c r="M74" s="84"/>
      <c r="N74" s="84"/>
      <c r="O74" s="84"/>
      <c r="P74" s="84"/>
      <c r="Q74" s="84"/>
      <c r="R74" s="84"/>
      <c r="S74" s="85"/>
      <c r="T74" s="6"/>
      <c r="U74" s="7"/>
      <c r="V74" s="127"/>
    </row>
    <row r="75" spans="3:22" ht="12.75">
      <c r="C75" s="128"/>
      <c r="D75" s="137" t="s">
        <v>8</v>
      </c>
      <c r="E75" s="136"/>
      <c r="F75" s="347">
        <f t="shared" si="6"/>
        <v>3</v>
      </c>
      <c r="G75" s="136"/>
      <c r="H75" s="132">
        <f>H27/H51</f>
        <v>0.7174260591526779</v>
      </c>
      <c r="I75" s="132">
        <f>I27/I51</f>
        <v>0.7419394235466537</v>
      </c>
      <c r="J75" s="132">
        <f>J27/J51</f>
        <v>0.7688080117244749</v>
      </c>
      <c r="K75" s="132">
        <f>IF(ISERROR(K27/K51),"",K25/K51)</f>
      </c>
      <c r="L75" s="132">
        <f aca="true" t="shared" si="8" ref="L75:S75">IF(ISERROR(L27/L51),"",L25/L51)</f>
      </c>
      <c r="M75" s="132">
        <f t="shared" si="8"/>
      </c>
      <c r="N75" s="132">
        <f t="shared" si="8"/>
      </c>
      <c r="O75" s="132">
        <f t="shared" si="8"/>
      </c>
      <c r="P75" s="132">
        <f t="shared" si="8"/>
      </c>
      <c r="Q75" s="132">
        <f t="shared" si="8"/>
      </c>
      <c r="R75" s="132">
        <f t="shared" si="8"/>
      </c>
      <c r="S75" s="132">
        <f t="shared" si="8"/>
      </c>
      <c r="T75" s="132"/>
      <c r="U75" s="132">
        <f>SUM(H75:S75)/$F75</f>
        <v>0.742724498141269</v>
      </c>
      <c r="V75" s="127"/>
    </row>
    <row r="76" spans="3:22" ht="12.75">
      <c r="C76" s="128"/>
      <c r="D76" s="127"/>
      <c r="E76" s="134"/>
      <c r="F76" s="134"/>
      <c r="G76" s="134"/>
      <c r="H76" s="127"/>
      <c r="I76" s="127"/>
      <c r="J76" s="127"/>
      <c r="K76" s="127"/>
      <c r="L76" s="127"/>
      <c r="M76" s="127"/>
      <c r="N76" s="127"/>
      <c r="O76" s="127"/>
      <c r="P76" s="127"/>
      <c r="Q76" s="127"/>
      <c r="R76" s="127"/>
      <c r="S76" s="127"/>
      <c r="T76" s="127"/>
      <c r="U76" s="127"/>
      <c r="V76" s="127"/>
    </row>
  </sheetData>
  <sheetProtection password="CC34" sheet="1" objects="1" scenarios="1" insertRows="0" deleteRows="0"/>
  <mergeCells count="26">
    <mergeCell ref="E46:F46"/>
    <mergeCell ref="E47:F47"/>
    <mergeCell ref="E48:F48"/>
    <mergeCell ref="E42:F42"/>
    <mergeCell ref="E43:F43"/>
    <mergeCell ref="E44:F44"/>
    <mergeCell ref="E45:F45"/>
    <mergeCell ref="E38:F38"/>
    <mergeCell ref="E39:F39"/>
    <mergeCell ref="E40:F40"/>
    <mergeCell ref="E41:F41"/>
    <mergeCell ref="E36:F36"/>
    <mergeCell ref="H54:S54"/>
    <mergeCell ref="D30:D31"/>
    <mergeCell ref="D54:D55"/>
    <mergeCell ref="E49:F49"/>
    <mergeCell ref="H30:S30"/>
    <mergeCell ref="E33:F33"/>
    <mergeCell ref="E34:F34"/>
    <mergeCell ref="E35:F35"/>
    <mergeCell ref="E37:F37"/>
    <mergeCell ref="D5:H5"/>
    <mergeCell ref="H6:S6"/>
    <mergeCell ref="E6:F6"/>
    <mergeCell ref="E7:F7"/>
    <mergeCell ref="D6:D7"/>
  </mergeCells>
  <conditionalFormatting sqref="T59">
    <cfRule type="expression" priority="1" dxfId="0" stopIfTrue="1">
      <formula>ISERR(#REF!/T36)</formula>
    </cfRule>
  </conditionalFormatting>
  <conditionalFormatting sqref="T63">
    <cfRule type="expression" priority="2" dxfId="0" stopIfTrue="1">
      <formula>ISERR(#REF!/T41)</formula>
    </cfRule>
  </conditionalFormatting>
  <conditionalFormatting sqref="T65:T66">
    <cfRule type="expression" priority="3" dxfId="0" stopIfTrue="1">
      <formula>ISERR(#REF!/T42)</formula>
    </cfRule>
  </conditionalFormatting>
  <conditionalFormatting sqref="T62">
    <cfRule type="expression" priority="4" dxfId="0" stopIfTrue="1">
      <formula>ISERR(T15/T40)</formula>
    </cfRule>
  </conditionalFormatting>
  <conditionalFormatting sqref="T75">
    <cfRule type="expression" priority="5" dxfId="1" stopIfTrue="1">
      <formula>ISERR(T27/T51)</formula>
    </cfRule>
  </conditionalFormatting>
  <conditionalFormatting sqref="T67">
    <cfRule type="expression" priority="6" dxfId="0" stopIfTrue="1">
      <formula>ISERR(T18/T46)</formula>
    </cfRule>
  </conditionalFormatting>
  <conditionalFormatting sqref="T64">
    <cfRule type="expression" priority="7" dxfId="0" stopIfTrue="1">
      <formula>ISERR(T17/T41)</formula>
    </cfRule>
  </conditionalFormatting>
  <conditionalFormatting sqref="T60:T61">
    <cfRule type="expression" priority="8" dxfId="0" stopIfTrue="1">
      <formula>ISERR(T13/T39)</formula>
    </cfRule>
  </conditionalFormatting>
  <conditionalFormatting sqref="T57:T58">
    <cfRule type="expression" priority="9" dxfId="0" stopIfTrue="1">
      <formula>ISERR(T9/T34)</formula>
    </cfRule>
  </conditionalFormatting>
  <conditionalFormatting sqref="T70:T73">
    <cfRule type="expression" priority="10" dxfId="0" stopIfTrue="1">
      <formula>ISERR(T25/T50)</formula>
    </cfRule>
  </conditionalFormatting>
  <conditionalFormatting sqref="H75:S75">
    <cfRule type="expression" priority="11" dxfId="2" stopIfTrue="1">
      <formula>ISERR(H75)</formula>
    </cfRule>
    <cfRule type="cellIs" priority="12" dxfId="2" operator="lessThanOrEqual" stopIfTrue="1">
      <formula>0</formula>
    </cfRule>
  </conditionalFormatting>
  <conditionalFormatting sqref="T68">
    <cfRule type="expression" priority="13" dxfId="0" stopIfTrue="1">
      <formula>ISERR(#REF!/#REF!)</formula>
    </cfRule>
  </conditionalFormatting>
  <conditionalFormatting sqref="T69">
    <cfRule type="expression" priority="14" dxfId="0" stopIfTrue="1">
      <formula>ISERR(#REF!/#REF!)</formula>
    </cfRule>
  </conditionalFormatting>
  <conditionalFormatting sqref="G47:G49 G33:G37 G57:G73 G9:G19">
    <cfRule type="expression" priority="15" dxfId="0" stopIfTrue="1">
      <formula>ISERR(G9)</formula>
    </cfRule>
    <cfRule type="expression" priority="16" dxfId="0" stopIfTrue="1">
      <formula>ISBLANK(G9)</formula>
    </cfRule>
  </conditionalFormatting>
  <conditionalFormatting sqref="F57:F73 F75">
    <cfRule type="cellIs" priority="17" dxfId="3" operator="lessThanOrEqual" stopIfTrue="1">
      <formula>0</formula>
    </cfRule>
  </conditionalFormatting>
  <conditionalFormatting sqref="U58:U73 U75">
    <cfRule type="expression" priority="18" dxfId="2" stopIfTrue="1">
      <formula>ISERR(U58)</formula>
    </cfRule>
  </conditionalFormatting>
  <conditionalFormatting sqref="H57:S73 G20:G25 T20:T25">
    <cfRule type="cellIs" priority="19" dxfId="2" operator="lessThanOrEqual" stopIfTrue="1">
      <formula>0</formula>
    </cfRule>
  </conditionalFormatting>
  <conditionalFormatting sqref="K8">
    <cfRule type="expression" priority="20" dxfId="4" stopIfTrue="1">
      <formula>ISBLANK(K8)</formula>
    </cfRule>
  </conditionalFormatting>
  <conditionalFormatting sqref="T33:T49 T9:T19">
    <cfRule type="cellIs" priority="21" dxfId="5" operator="lessThanOrEqual" stopIfTrue="1">
      <formula>0</formula>
    </cfRule>
  </conditionalFormatting>
  <conditionalFormatting sqref="E9:E25">
    <cfRule type="cellIs" priority="22" dxfId="2" operator="equal" stopIfTrue="1">
      <formula>0</formula>
    </cfRule>
    <cfRule type="expression" priority="23" dxfId="2" stopIfTrue="1">
      <formula>ISERROR(E9)</formula>
    </cfRule>
  </conditionalFormatting>
  <conditionalFormatting sqref="F9:F25">
    <cfRule type="cellIs" priority="24" dxfId="2" operator="lessThanOrEqual" stopIfTrue="1">
      <formula>0</formula>
    </cfRule>
    <cfRule type="expression" priority="25" dxfId="2" stopIfTrue="1">
      <formula>ISERROR(F9)</formula>
    </cfRule>
  </conditionalFormatting>
  <conditionalFormatting sqref="H9:S25 H33:S49 U9:U25 U33:U49 H51:U51 E27:U27">
    <cfRule type="cellIs" priority="26" dxfId="2" operator="equal" stopIfTrue="1">
      <formula>0</formula>
    </cfRule>
  </conditionalFormatting>
  <conditionalFormatting sqref="U57">
    <cfRule type="expression" priority="27" dxfId="2" stopIfTrue="1">
      <formula>ISERR(U57)</formula>
    </cfRule>
    <cfRule type="cellIs" priority="28" dxfId="2" operator="equal" stopIfTrue="1">
      <formula>0</formula>
    </cfRule>
  </conditionalFormatting>
  <dataValidations count="1">
    <dataValidation type="list" allowBlank="1" showInputMessage="1" showErrorMessage="1" sqref="E7">
      <formula1>$H$31:$S$31</formula1>
    </dataValidation>
  </dataValidations>
  <printOptions horizontalCentered="1" verticalCentered="1"/>
  <pageMargins left="0.5" right="0.5" top="0.5" bottom="0.5" header="0.25" footer="0.25"/>
  <pageSetup fitToHeight="1" fitToWidth="1" horizontalDpi="600" verticalDpi="600" orientation="landscape" paperSize="5" scale="58" r:id="rId1"/>
  <headerFooter alignWithMargins="0">
    <oddFooter>&amp;L&amp;8&amp;Z&amp;F/&amp;A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N61"/>
  <sheetViews>
    <sheetView view="pageBreakPreview" zoomScale="72" zoomScaleSheetLayoutView="72" workbookViewId="0" topLeftCell="A1">
      <pane xSplit="5" ySplit="5" topLeftCell="F6" activePane="bottomRight" state="frozen"/>
      <selection pane="topLeft" activeCell="A1" sqref="A1"/>
      <selection pane="topRight" activeCell="E1" sqref="E1"/>
      <selection pane="bottomLeft" activeCell="A6" sqref="A6"/>
      <selection pane="bottomRight" activeCell="H3" sqref="H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hidden="1" customWidth="1"/>
    <col min="29" max="29" width="6.7109375" style="47" hidden="1" customWidth="1"/>
    <col min="30" max="31" width="8.7109375" style="58" customWidth="1"/>
    <col min="32" max="32" width="9.140625" style="55" customWidth="1"/>
    <col min="33" max="33" width="9.28125" style="55" bestFit="1" customWidth="1"/>
    <col min="34" max="38" width="9.140625" style="46" customWidth="1"/>
    <col min="39" max="16384" width="9.140625" style="49" customWidth="1"/>
  </cols>
  <sheetData>
    <row r="1" ht="6.75" customHeight="1"/>
    <row r="2" spans="2:38"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row>
    <row r="3" spans="2:38" ht="15" customHeight="1" thickTop="1">
      <c r="B3" s="236"/>
      <c r="C3" s="362"/>
      <c r="D3" s="362"/>
      <c r="E3" s="123"/>
      <c r="F3" s="227"/>
      <c r="G3" s="225" t="str">
        <f>F3&amp;2</f>
        <v>2</v>
      </c>
      <c r="H3" s="228" t="s">
        <v>159</v>
      </c>
      <c r="I3" s="225" t="str">
        <f>H3&amp;2</f>
        <v>Adams2</v>
      </c>
      <c r="J3" s="228" t="s">
        <v>158</v>
      </c>
      <c r="K3" s="225" t="str">
        <f>J3&amp;2</f>
        <v>Carter2</v>
      </c>
      <c r="L3" s="228" t="s">
        <v>167</v>
      </c>
      <c r="M3" s="225" t="str">
        <f>L3&amp;2</f>
        <v>Cleveland2</v>
      </c>
      <c r="N3" s="228" t="s">
        <v>164</v>
      </c>
      <c r="O3" s="225" t="str">
        <f>N3&amp;2</f>
        <v>Clinton2</v>
      </c>
      <c r="P3" s="228" t="s">
        <v>165</v>
      </c>
      <c r="Q3" s="225" t="str">
        <f>P3&amp;2</f>
        <v>Ford2</v>
      </c>
      <c r="R3" s="228" t="s">
        <v>162</v>
      </c>
      <c r="S3" s="225" t="str">
        <f>R3&amp;2</f>
        <v>Jefferson2</v>
      </c>
      <c r="T3" s="228" t="s">
        <v>161</v>
      </c>
      <c r="U3" s="225" t="str">
        <f>T3&amp;2</f>
        <v>Lincoln2</v>
      </c>
      <c r="V3" s="228" t="s">
        <v>160</v>
      </c>
      <c r="W3" s="225" t="str">
        <f>V3&amp;2</f>
        <v>Monroe2</v>
      </c>
      <c r="X3" s="228" t="s">
        <v>163</v>
      </c>
      <c r="Y3" s="225" t="str">
        <f>X3&amp;2</f>
        <v>Washington2</v>
      </c>
      <c r="Z3" s="229" t="s">
        <v>166</v>
      </c>
      <c r="AA3" s="225" t="str">
        <f>Z3&amp;2</f>
        <v>Wilson2</v>
      </c>
      <c r="AB3" s="228"/>
      <c r="AC3" s="226" t="str">
        <f>AB3&amp;2</f>
        <v>2</v>
      </c>
      <c r="AD3" s="320" t="s">
        <v>139</v>
      </c>
      <c r="AE3" s="123"/>
      <c r="AF3" s="258"/>
      <c r="AG3" s="259" t="s">
        <v>24</v>
      </c>
      <c r="AH3" s="260"/>
      <c r="AI3" s="260"/>
      <c r="AJ3" s="260"/>
      <c r="AK3" s="261"/>
      <c r="AL3" s="262"/>
    </row>
    <row r="4" spans="2:38" ht="15" customHeight="1" thickBot="1">
      <c r="B4" s="248" t="str">
        <f>$AI$6</f>
        <v>Jan</v>
      </c>
      <c r="C4" s="360" t="s">
        <v>129</v>
      </c>
      <c r="D4" s="360"/>
      <c r="E4" s="123"/>
      <c r="F4" s="240"/>
      <c r="G4" s="241"/>
      <c r="H4" s="242">
        <v>16</v>
      </c>
      <c r="I4" s="241"/>
      <c r="J4" s="242">
        <v>95</v>
      </c>
      <c r="K4" s="241"/>
      <c r="L4" s="242">
        <v>6</v>
      </c>
      <c r="M4" s="241"/>
      <c r="N4" s="242">
        <v>10</v>
      </c>
      <c r="O4" s="241"/>
      <c r="P4" s="242">
        <v>50</v>
      </c>
      <c r="Q4" s="241"/>
      <c r="R4" s="242">
        <v>94</v>
      </c>
      <c r="S4" s="241"/>
      <c r="T4" s="242">
        <v>14.4</v>
      </c>
      <c r="U4" s="241"/>
      <c r="V4" s="242">
        <v>20</v>
      </c>
      <c r="W4" s="241"/>
      <c r="X4" s="242">
        <v>94</v>
      </c>
      <c r="Y4" s="241"/>
      <c r="Z4" s="243">
        <v>45</v>
      </c>
      <c r="AA4" s="330"/>
      <c r="AB4" s="242"/>
      <c r="AC4" s="239"/>
      <c r="AD4" s="288">
        <f>SUM(F4:AC4)</f>
        <v>444.4</v>
      </c>
      <c r="AE4" s="123"/>
      <c r="AF4" s="258"/>
      <c r="AG4" s="264" t="s">
        <v>26</v>
      </c>
      <c r="AH4" s="260"/>
      <c r="AI4" s="260"/>
      <c r="AJ4" s="260"/>
      <c r="AK4" s="261"/>
      <c r="AL4" s="261"/>
    </row>
    <row r="5" spans="2:38" ht="15" customHeight="1" thickBot="1">
      <c r="B5" s="236"/>
      <c r="C5" s="246"/>
      <c r="D5" s="247"/>
      <c r="E5" s="123"/>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54" t="s">
        <v>14</v>
      </c>
      <c r="AD5" s="289"/>
      <c r="AE5" s="244"/>
      <c r="AF5" s="258"/>
      <c r="AG5" s="265" t="s">
        <v>25</v>
      </c>
      <c r="AH5" s="260"/>
      <c r="AI5" s="260"/>
      <c r="AJ5" s="260"/>
      <c r="AK5" s="261"/>
      <c r="AL5" s="261"/>
    </row>
    <row r="6" spans="2:40" ht="14.25" customHeight="1" thickBot="1" thickTop="1">
      <c r="B6" s="122"/>
      <c r="C6" s="234" t="str">
        <f>$AH6</f>
        <v>Tue</v>
      </c>
      <c r="D6" s="235">
        <f aca="true" t="shared" si="0" ref="D6:D36">DAY($AG6)</f>
        <v>1</v>
      </c>
      <c r="E6" s="123"/>
      <c r="F6" s="231" t="s">
        <v>144</v>
      </c>
      <c r="G6" s="213" t="s">
        <v>145</v>
      </c>
      <c r="H6" s="214"/>
      <c r="I6" s="213"/>
      <c r="J6" s="214"/>
      <c r="K6" s="213"/>
      <c r="L6" s="214"/>
      <c r="M6" s="213"/>
      <c r="N6" s="214"/>
      <c r="O6" s="213"/>
      <c r="P6" s="214"/>
      <c r="Q6" s="213"/>
      <c r="R6" s="214"/>
      <c r="S6" s="213"/>
      <c r="T6" s="214"/>
      <c r="U6" s="213"/>
      <c r="V6" s="214"/>
      <c r="W6" s="213"/>
      <c r="X6" s="214"/>
      <c r="Y6" s="213"/>
      <c r="Z6" s="214"/>
      <c r="AA6" s="213"/>
      <c r="AB6" s="214" t="s">
        <v>144</v>
      </c>
      <c r="AC6" s="232" t="s">
        <v>145</v>
      </c>
      <c r="AD6" s="331">
        <f aca="true" t="shared" si="1" ref="AD6:AD36">DAY($AG6)</f>
        <v>1</v>
      </c>
      <c r="AE6" s="245"/>
      <c r="AF6" s="124"/>
      <c r="AG6" s="215">
        <v>39448</v>
      </c>
      <c r="AH6" s="305" t="str">
        <f aca="true" t="shared" si="2" ref="AH6:AH36">VLOOKUP(WEEKDAY($AG6),$AK$9:$AL$15,2,FALSE)</f>
        <v>Tue</v>
      </c>
      <c r="AI6" s="344" t="str">
        <f>VLOOKUP(MONTH($AG6),$AM$9:$AN$20,2,FALSE)</f>
        <v>Jan</v>
      </c>
      <c r="AJ6" s="345"/>
      <c r="AK6" s="394" t="s">
        <v>22</v>
      </c>
      <c r="AL6" s="359"/>
      <c r="AM6" s="394" t="s">
        <v>140</v>
      </c>
      <c r="AN6" s="359"/>
    </row>
    <row r="7" spans="2:40" ht="15" customHeight="1" thickBot="1" thickTop="1">
      <c r="B7" s="237"/>
      <c r="C7" s="234" t="str">
        <f aca="true" t="shared" si="3" ref="C7:C36">$AH7</f>
        <v>Wed</v>
      </c>
      <c r="D7" s="235">
        <f t="shared" si="0"/>
        <v>2</v>
      </c>
      <c r="E7" s="123"/>
      <c r="F7" s="231"/>
      <c r="G7" s="213"/>
      <c r="H7" s="214">
        <v>2</v>
      </c>
      <c r="I7" s="213">
        <v>0</v>
      </c>
      <c r="J7" s="214">
        <v>6</v>
      </c>
      <c r="K7" s="213">
        <v>1</v>
      </c>
      <c r="L7" s="214"/>
      <c r="M7" s="213"/>
      <c r="N7" s="214"/>
      <c r="O7" s="213"/>
      <c r="P7" s="214"/>
      <c r="Q7" s="213"/>
      <c r="R7" s="214">
        <v>1</v>
      </c>
      <c r="S7" s="213">
        <v>4</v>
      </c>
      <c r="T7" s="214"/>
      <c r="U7" s="213"/>
      <c r="V7" s="214"/>
      <c r="W7" s="213"/>
      <c r="X7" s="214">
        <v>8</v>
      </c>
      <c r="Y7" s="213">
        <v>3</v>
      </c>
      <c r="Z7" s="214">
        <v>1</v>
      </c>
      <c r="AA7" s="213">
        <v>0</v>
      </c>
      <c r="AB7" s="214"/>
      <c r="AC7" s="232"/>
      <c r="AD7" s="331">
        <f t="shared" si="1"/>
        <v>2</v>
      </c>
      <c r="AE7" s="245"/>
      <c r="AF7" s="124"/>
      <c r="AG7" s="267">
        <f>AG6+1</f>
        <v>39449</v>
      </c>
      <c r="AH7" s="305" t="str">
        <f t="shared" si="2"/>
        <v>Wed</v>
      </c>
      <c r="AI7" s="344"/>
      <c r="AJ7" s="345"/>
      <c r="AK7" s="394"/>
      <c r="AL7" s="359"/>
      <c r="AM7" s="394"/>
      <c r="AN7" s="359"/>
    </row>
    <row r="8" spans="2:40" ht="15" customHeight="1" thickBot="1">
      <c r="B8" s="237"/>
      <c r="C8" s="234" t="str">
        <f t="shared" si="3"/>
        <v>Thu</v>
      </c>
      <c r="D8" s="235">
        <f t="shared" si="0"/>
        <v>3</v>
      </c>
      <c r="E8" s="123"/>
      <c r="F8" s="231"/>
      <c r="G8" s="213"/>
      <c r="H8" s="214">
        <v>2</v>
      </c>
      <c r="I8" s="213">
        <v>1</v>
      </c>
      <c r="J8" s="214">
        <v>3.5</v>
      </c>
      <c r="K8" s="213">
        <v>3</v>
      </c>
      <c r="L8" s="214">
        <v>6</v>
      </c>
      <c r="M8" s="213">
        <v>0</v>
      </c>
      <c r="N8" s="214">
        <v>2</v>
      </c>
      <c r="O8" s="213">
        <v>0</v>
      </c>
      <c r="P8" s="214">
        <v>2</v>
      </c>
      <c r="Q8" s="213">
        <v>0</v>
      </c>
      <c r="R8" s="214">
        <v>5.5</v>
      </c>
      <c r="S8" s="213">
        <v>1</v>
      </c>
      <c r="T8" s="214"/>
      <c r="U8" s="213"/>
      <c r="V8" s="214"/>
      <c r="W8" s="213"/>
      <c r="X8" s="214">
        <v>7</v>
      </c>
      <c r="Y8" s="213">
        <v>0</v>
      </c>
      <c r="Z8" s="214">
        <v>1</v>
      </c>
      <c r="AA8" s="213">
        <v>1</v>
      </c>
      <c r="AB8" s="214"/>
      <c r="AC8" s="232"/>
      <c r="AD8" s="331">
        <f t="shared" si="1"/>
        <v>3</v>
      </c>
      <c r="AE8" s="245"/>
      <c r="AF8" s="124"/>
      <c r="AG8" s="267">
        <f aca="true" t="shared" si="4" ref="AG8:AG36">AG7+1</f>
        <v>39450</v>
      </c>
      <c r="AH8" s="305" t="str">
        <f t="shared" si="2"/>
        <v>Thu</v>
      </c>
      <c r="AI8" s="344"/>
      <c r="AJ8" s="345"/>
      <c r="AK8" s="394"/>
      <c r="AL8" s="359"/>
      <c r="AM8" s="394"/>
      <c r="AN8" s="359"/>
    </row>
    <row r="9" spans="2:40" ht="15" customHeight="1">
      <c r="B9" s="237"/>
      <c r="C9" s="234" t="str">
        <f t="shared" si="3"/>
        <v>Fri</v>
      </c>
      <c r="D9" s="235">
        <f t="shared" si="0"/>
        <v>4</v>
      </c>
      <c r="E9" s="123"/>
      <c r="F9" s="231"/>
      <c r="G9" s="213"/>
      <c r="H9" s="214"/>
      <c r="I9" s="213"/>
      <c r="J9" s="214">
        <v>5</v>
      </c>
      <c r="K9" s="213">
        <v>1</v>
      </c>
      <c r="L9" s="214"/>
      <c r="M9" s="213"/>
      <c r="N9" s="214"/>
      <c r="O9" s="213"/>
      <c r="P9" s="214"/>
      <c r="Q9" s="213"/>
      <c r="R9" s="214">
        <v>5.25</v>
      </c>
      <c r="S9" s="213">
        <v>0</v>
      </c>
      <c r="T9" s="214"/>
      <c r="U9" s="213"/>
      <c r="V9" s="214"/>
      <c r="W9" s="213"/>
      <c r="X9" s="214">
        <v>5</v>
      </c>
      <c r="Y9" s="213">
        <v>1</v>
      </c>
      <c r="Z9" s="214"/>
      <c r="AA9" s="213"/>
      <c r="AB9" s="214"/>
      <c r="AC9" s="232"/>
      <c r="AD9" s="331">
        <f t="shared" si="1"/>
        <v>4</v>
      </c>
      <c r="AE9" s="245"/>
      <c r="AF9" s="124"/>
      <c r="AG9" s="267">
        <f t="shared" si="4"/>
        <v>39451</v>
      </c>
      <c r="AH9" s="305" t="str">
        <f t="shared" si="2"/>
        <v>Fri</v>
      </c>
      <c r="AI9" s="305"/>
      <c r="AJ9" s="305"/>
      <c r="AK9" s="306">
        <v>1</v>
      </c>
      <c r="AL9" s="342" t="s">
        <v>136</v>
      </c>
      <c r="AM9" s="334">
        <v>1</v>
      </c>
      <c r="AN9" s="335" t="s">
        <v>0</v>
      </c>
    </row>
    <row r="10" spans="2:40" ht="15" customHeight="1">
      <c r="B10" s="237"/>
      <c r="C10" s="234" t="str">
        <f t="shared" si="3"/>
        <v>Sat</v>
      </c>
      <c r="D10" s="235">
        <f t="shared" si="0"/>
        <v>5</v>
      </c>
      <c r="E10" s="123"/>
      <c r="F10" s="231"/>
      <c r="G10" s="213"/>
      <c r="H10" s="214"/>
      <c r="I10" s="213"/>
      <c r="J10" s="214"/>
      <c r="K10" s="213"/>
      <c r="L10" s="214"/>
      <c r="M10" s="213"/>
      <c r="N10" s="214"/>
      <c r="O10" s="213"/>
      <c r="P10" s="214"/>
      <c r="Q10" s="213"/>
      <c r="R10" s="214"/>
      <c r="S10" s="213"/>
      <c r="T10" s="214"/>
      <c r="U10" s="213"/>
      <c r="V10" s="214"/>
      <c r="W10" s="213"/>
      <c r="X10" s="214"/>
      <c r="Y10" s="213"/>
      <c r="Z10" s="214"/>
      <c r="AA10" s="213"/>
      <c r="AB10" s="214"/>
      <c r="AC10" s="232"/>
      <c r="AD10" s="331">
        <f t="shared" si="1"/>
        <v>5</v>
      </c>
      <c r="AE10" s="245"/>
      <c r="AF10" s="124"/>
      <c r="AG10" s="267">
        <f t="shared" si="4"/>
        <v>39452</v>
      </c>
      <c r="AH10" s="305" t="str">
        <f t="shared" si="2"/>
        <v>Sat</v>
      </c>
      <c r="AI10" s="305"/>
      <c r="AJ10" s="305"/>
      <c r="AK10" s="310">
        <v>2</v>
      </c>
      <c r="AL10" s="341" t="s">
        <v>131</v>
      </c>
      <c r="AM10" s="336">
        <v>2</v>
      </c>
      <c r="AN10" s="337" t="s">
        <v>1</v>
      </c>
    </row>
    <row r="11" spans="2:40" ht="15" customHeight="1">
      <c r="B11" s="238"/>
      <c r="C11" s="234" t="str">
        <f t="shared" si="3"/>
        <v>Sun</v>
      </c>
      <c r="D11" s="235">
        <f t="shared" si="0"/>
        <v>6</v>
      </c>
      <c r="E11" s="123"/>
      <c r="F11" s="231"/>
      <c r="G11" s="213"/>
      <c r="H11" s="214"/>
      <c r="I11" s="213"/>
      <c r="J11" s="214"/>
      <c r="K11" s="213"/>
      <c r="L11" s="214"/>
      <c r="M11" s="213"/>
      <c r="N11" s="214"/>
      <c r="O11" s="213"/>
      <c r="P11" s="214"/>
      <c r="Q11" s="213"/>
      <c r="R11" s="214"/>
      <c r="S11" s="213"/>
      <c r="T11" s="214"/>
      <c r="U11" s="213"/>
      <c r="V11" s="214"/>
      <c r="W11" s="213"/>
      <c r="X11" s="214"/>
      <c r="Y11" s="213"/>
      <c r="Z11" s="214"/>
      <c r="AA11" s="213"/>
      <c r="AB11" s="214"/>
      <c r="AC11" s="232"/>
      <c r="AD11" s="331">
        <f t="shared" si="1"/>
        <v>6</v>
      </c>
      <c r="AE11" s="245"/>
      <c r="AF11" s="124"/>
      <c r="AG11" s="267">
        <f t="shared" si="4"/>
        <v>39453</v>
      </c>
      <c r="AH11" s="305" t="str">
        <f t="shared" si="2"/>
        <v>Sun</v>
      </c>
      <c r="AI11" s="305"/>
      <c r="AJ11" s="305"/>
      <c r="AK11" s="310">
        <v>3</v>
      </c>
      <c r="AL11" s="340" t="s">
        <v>132</v>
      </c>
      <c r="AM11" s="336">
        <v>3</v>
      </c>
      <c r="AN11" s="337" t="s">
        <v>2</v>
      </c>
    </row>
    <row r="12" spans="2:40" ht="15" customHeight="1">
      <c r="B12" s="237"/>
      <c r="C12" s="234" t="str">
        <f t="shared" si="3"/>
        <v>Mon</v>
      </c>
      <c r="D12" s="235">
        <f t="shared" si="0"/>
        <v>7</v>
      </c>
      <c r="E12" s="123"/>
      <c r="F12" s="231"/>
      <c r="G12" s="213"/>
      <c r="H12" s="214"/>
      <c r="I12" s="213"/>
      <c r="J12" s="214">
        <v>5</v>
      </c>
      <c r="K12" s="213">
        <v>1</v>
      </c>
      <c r="L12" s="214"/>
      <c r="M12" s="213"/>
      <c r="N12" s="214">
        <v>2</v>
      </c>
      <c r="O12" s="213">
        <v>0</v>
      </c>
      <c r="P12" s="214">
        <v>2</v>
      </c>
      <c r="Q12" s="213">
        <v>0</v>
      </c>
      <c r="R12" s="214">
        <v>3</v>
      </c>
      <c r="S12" s="213">
        <v>1</v>
      </c>
      <c r="T12" s="214"/>
      <c r="U12" s="213"/>
      <c r="V12" s="214"/>
      <c r="W12" s="213"/>
      <c r="X12" s="214">
        <v>1</v>
      </c>
      <c r="Y12" s="213">
        <v>0</v>
      </c>
      <c r="Z12" s="214">
        <v>1</v>
      </c>
      <c r="AA12" s="213">
        <v>0</v>
      </c>
      <c r="AB12" s="214"/>
      <c r="AC12" s="232"/>
      <c r="AD12" s="331">
        <f t="shared" si="1"/>
        <v>7</v>
      </c>
      <c r="AE12" s="245"/>
      <c r="AF12" s="124"/>
      <c r="AG12" s="267">
        <f t="shared" si="4"/>
        <v>39454</v>
      </c>
      <c r="AH12" s="305" t="str">
        <f t="shared" si="2"/>
        <v>Mon</v>
      </c>
      <c r="AI12" s="305"/>
      <c r="AJ12" s="305"/>
      <c r="AK12" s="310">
        <v>4</v>
      </c>
      <c r="AL12" s="340" t="s">
        <v>133</v>
      </c>
      <c r="AM12" s="336">
        <v>4</v>
      </c>
      <c r="AN12" s="337" t="s">
        <v>3</v>
      </c>
    </row>
    <row r="13" spans="2:40" ht="15" customHeight="1">
      <c r="B13" s="237"/>
      <c r="C13" s="234" t="str">
        <f t="shared" si="3"/>
        <v>Tue</v>
      </c>
      <c r="D13" s="235">
        <f t="shared" si="0"/>
        <v>8</v>
      </c>
      <c r="E13" s="123"/>
      <c r="F13" s="231"/>
      <c r="G13" s="213"/>
      <c r="H13" s="214">
        <v>3.5</v>
      </c>
      <c r="I13" s="213">
        <v>0</v>
      </c>
      <c r="J13" s="214">
        <v>5.75</v>
      </c>
      <c r="K13" s="213">
        <v>3</v>
      </c>
      <c r="L13" s="214"/>
      <c r="M13" s="213"/>
      <c r="N13" s="214">
        <v>0</v>
      </c>
      <c r="O13" s="213">
        <v>0</v>
      </c>
      <c r="P13" s="214">
        <v>0</v>
      </c>
      <c r="Q13" s="213">
        <v>0</v>
      </c>
      <c r="R13" s="214">
        <v>1</v>
      </c>
      <c r="S13" s="213">
        <v>2</v>
      </c>
      <c r="T13" s="214"/>
      <c r="U13" s="213"/>
      <c r="V13" s="214">
        <v>1</v>
      </c>
      <c r="W13" s="213">
        <v>0</v>
      </c>
      <c r="X13" s="214">
        <v>10.5</v>
      </c>
      <c r="Y13" s="213">
        <v>2</v>
      </c>
      <c r="Z13" s="214">
        <v>0</v>
      </c>
      <c r="AA13" s="213">
        <v>1</v>
      </c>
      <c r="AB13" s="214"/>
      <c r="AC13" s="232"/>
      <c r="AD13" s="331">
        <f t="shared" si="1"/>
        <v>8</v>
      </c>
      <c r="AE13" s="245"/>
      <c r="AF13" s="124"/>
      <c r="AG13" s="267">
        <f t="shared" si="4"/>
        <v>39455</v>
      </c>
      <c r="AH13" s="305" t="str">
        <f t="shared" si="2"/>
        <v>Tue</v>
      </c>
      <c r="AI13" s="305"/>
      <c r="AJ13" s="305"/>
      <c r="AK13" s="310">
        <v>5</v>
      </c>
      <c r="AL13" s="340" t="s">
        <v>137</v>
      </c>
      <c r="AM13" s="336">
        <v>5</v>
      </c>
      <c r="AN13" s="337" t="s">
        <v>4</v>
      </c>
    </row>
    <row r="14" spans="2:40" ht="15" customHeight="1">
      <c r="B14" s="237"/>
      <c r="C14" s="234" t="str">
        <f t="shared" si="3"/>
        <v>Wed</v>
      </c>
      <c r="D14" s="235">
        <f t="shared" si="0"/>
        <v>9</v>
      </c>
      <c r="E14" s="123"/>
      <c r="F14" s="231"/>
      <c r="G14" s="213"/>
      <c r="H14" s="214"/>
      <c r="I14" s="213"/>
      <c r="J14" s="214">
        <v>6</v>
      </c>
      <c r="K14" s="213">
        <v>2</v>
      </c>
      <c r="L14" s="214"/>
      <c r="M14" s="213"/>
      <c r="N14" s="214"/>
      <c r="O14" s="213"/>
      <c r="P14" s="214"/>
      <c r="Q14" s="213"/>
      <c r="R14" s="214">
        <v>3.5</v>
      </c>
      <c r="S14" s="213">
        <v>1</v>
      </c>
      <c r="T14" s="214"/>
      <c r="U14" s="213"/>
      <c r="V14" s="214"/>
      <c r="W14" s="213"/>
      <c r="X14" s="214">
        <v>9.75</v>
      </c>
      <c r="Y14" s="213">
        <v>0</v>
      </c>
      <c r="Z14" s="214">
        <v>1</v>
      </c>
      <c r="AA14" s="213">
        <v>0</v>
      </c>
      <c r="AB14" s="214"/>
      <c r="AC14" s="232"/>
      <c r="AD14" s="331">
        <f t="shared" si="1"/>
        <v>9</v>
      </c>
      <c r="AE14" s="245"/>
      <c r="AF14" s="124"/>
      <c r="AG14" s="267">
        <f t="shared" si="4"/>
        <v>39456</v>
      </c>
      <c r="AH14" s="305" t="str">
        <f t="shared" si="2"/>
        <v>Wed</v>
      </c>
      <c r="AI14" s="305"/>
      <c r="AJ14" s="305"/>
      <c r="AK14" s="310">
        <v>6</v>
      </c>
      <c r="AL14" s="341" t="s">
        <v>134</v>
      </c>
      <c r="AM14" s="336">
        <v>6</v>
      </c>
      <c r="AN14" s="337" t="s">
        <v>39</v>
      </c>
    </row>
    <row r="15" spans="2:40" ht="15" customHeight="1" thickBot="1">
      <c r="B15" s="237"/>
      <c r="C15" s="234" t="str">
        <f t="shared" si="3"/>
        <v>Thu</v>
      </c>
      <c r="D15" s="235">
        <f t="shared" si="0"/>
        <v>10</v>
      </c>
      <c r="E15" s="123"/>
      <c r="F15" s="231"/>
      <c r="G15" s="213"/>
      <c r="H15" s="214"/>
      <c r="I15" s="213"/>
      <c r="J15" s="214">
        <v>5</v>
      </c>
      <c r="K15" s="213">
        <v>0</v>
      </c>
      <c r="L15" s="214"/>
      <c r="M15" s="213"/>
      <c r="N15" s="214">
        <v>0</v>
      </c>
      <c r="O15" s="213">
        <v>0</v>
      </c>
      <c r="P15" s="214">
        <v>0</v>
      </c>
      <c r="Q15" s="213">
        <v>0</v>
      </c>
      <c r="R15" s="214">
        <v>1</v>
      </c>
      <c r="S15" s="213">
        <v>1</v>
      </c>
      <c r="T15" s="214"/>
      <c r="U15" s="213"/>
      <c r="V15" s="214"/>
      <c r="W15" s="213"/>
      <c r="X15" s="214">
        <v>8.5</v>
      </c>
      <c r="Y15" s="213">
        <v>0</v>
      </c>
      <c r="Z15" s="214">
        <v>1</v>
      </c>
      <c r="AA15" s="213">
        <v>0</v>
      </c>
      <c r="AB15" s="214"/>
      <c r="AC15" s="232"/>
      <c r="AD15" s="331">
        <f t="shared" si="1"/>
        <v>10</v>
      </c>
      <c r="AE15" s="245"/>
      <c r="AF15" s="124"/>
      <c r="AG15" s="267">
        <f t="shared" si="4"/>
        <v>39457</v>
      </c>
      <c r="AH15" s="305" t="str">
        <f t="shared" si="2"/>
        <v>Thu</v>
      </c>
      <c r="AI15" s="305"/>
      <c r="AJ15" s="305"/>
      <c r="AK15" s="315">
        <v>7</v>
      </c>
      <c r="AL15" s="343" t="s">
        <v>135</v>
      </c>
      <c r="AM15" s="336">
        <v>7</v>
      </c>
      <c r="AN15" s="337" t="s">
        <v>40</v>
      </c>
    </row>
    <row r="16" spans="2:40" ht="15" customHeight="1">
      <c r="B16" s="237"/>
      <c r="C16" s="234" t="str">
        <f t="shared" si="3"/>
        <v>Fri</v>
      </c>
      <c r="D16" s="235">
        <f t="shared" si="0"/>
        <v>11</v>
      </c>
      <c r="E16" s="123"/>
      <c r="F16" s="231"/>
      <c r="G16" s="213"/>
      <c r="H16" s="214"/>
      <c r="I16" s="213"/>
      <c r="J16" s="214">
        <v>7</v>
      </c>
      <c r="K16" s="213">
        <v>0</v>
      </c>
      <c r="L16" s="214"/>
      <c r="M16" s="213"/>
      <c r="N16" s="214"/>
      <c r="O16" s="213"/>
      <c r="P16" s="214"/>
      <c r="Q16" s="213"/>
      <c r="R16" s="214">
        <v>2.5</v>
      </c>
      <c r="S16" s="213">
        <v>0</v>
      </c>
      <c r="T16" s="214"/>
      <c r="U16" s="213"/>
      <c r="V16" s="214"/>
      <c r="W16" s="213"/>
      <c r="X16" s="214">
        <v>5.25</v>
      </c>
      <c r="Y16" s="213">
        <v>1</v>
      </c>
      <c r="Z16" s="214"/>
      <c r="AA16" s="213"/>
      <c r="AB16" s="214"/>
      <c r="AC16" s="232"/>
      <c r="AD16" s="331">
        <f t="shared" si="1"/>
        <v>11</v>
      </c>
      <c r="AE16" s="245"/>
      <c r="AF16" s="124"/>
      <c r="AG16" s="267">
        <f t="shared" si="4"/>
        <v>39458</v>
      </c>
      <c r="AH16" s="305" t="str">
        <f t="shared" si="2"/>
        <v>Fri</v>
      </c>
      <c r="AI16" s="305"/>
      <c r="AJ16" s="305"/>
      <c r="AK16" s="317"/>
      <c r="AL16" s="317"/>
      <c r="AM16" s="336">
        <v>8</v>
      </c>
      <c r="AN16" s="337" t="s">
        <v>9</v>
      </c>
    </row>
    <row r="17" spans="2:40" ht="15" customHeight="1">
      <c r="B17" s="237"/>
      <c r="C17" s="234" t="str">
        <f t="shared" si="3"/>
        <v>Sat</v>
      </c>
      <c r="D17" s="235">
        <f t="shared" si="0"/>
        <v>12</v>
      </c>
      <c r="E17" s="123"/>
      <c r="F17" s="231"/>
      <c r="G17" s="213"/>
      <c r="H17" s="214"/>
      <c r="I17" s="213"/>
      <c r="J17" s="214"/>
      <c r="K17" s="213"/>
      <c r="L17" s="214"/>
      <c r="M17" s="213"/>
      <c r="N17" s="214"/>
      <c r="O17" s="213"/>
      <c r="P17" s="214"/>
      <c r="Q17" s="213"/>
      <c r="R17" s="214"/>
      <c r="S17" s="213"/>
      <c r="T17" s="214"/>
      <c r="U17" s="213"/>
      <c r="V17" s="214"/>
      <c r="W17" s="213"/>
      <c r="X17" s="214"/>
      <c r="Y17" s="213"/>
      <c r="Z17" s="214"/>
      <c r="AA17" s="213"/>
      <c r="AB17" s="214"/>
      <c r="AC17" s="232"/>
      <c r="AD17" s="331">
        <f t="shared" si="1"/>
        <v>12</v>
      </c>
      <c r="AE17" s="245"/>
      <c r="AF17" s="124"/>
      <c r="AG17" s="267">
        <f t="shared" si="4"/>
        <v>39459</v>
      </c>
      <c r="AH17" s="305" t="str">
        <f t="shared" si="2"/>
        <v>Sat</v>
      </c>
      <c r="AI17" s="305"/>
      <c r="AJ17" s="305"/>
      <c r="AK17" s="317"/>
      <c r="AL17" s="317"/>
      <c r="AM17" s="336">
        <v>9</v>
      </c>
      <c r="AN17" s="337" t="s">
        <v>41</v>
      </c>
    </row>
    <row r="18" spans="2:40" ht="15" customHeight="1">
      <c r="B18" s="237"/>
      <c r="C18" s="234" t="str">
        <f t="shared" si="3"/>
        <v>Sun</v>
      </c>
      <c r="D18" s="235">
        <f t="shared" si="0"/>
        <v>13</v>
      </c>
      <c r="E18" s="123"/>
      <c r="F18" s="231"/>
      <c r="G18" s="213"/>
      <c r="H18" s="214"/>
      <c r="I18" s="213"/>
      <c r="J18" s="214"/>
      <c r="K18" s="213"/>
      <c r="L18" s="214"/>
      <c r="M18" s="213"/>
      <c r="N18" s="214"/>
      <c r="O18" s="213"/>
      <c r="P18" s="214"/>
      <c r="Q18" s="213"/>
      <c r="R18" s="214"/>
      <c r="S18" s="213"/>
      <c r="T18" s="214"/>
      <c r="U18" s="213"/>
      <c r="V18" s="214"/>
      <c r="W18" s="213"/>
      <c r="X18" s="214"/>
      <c r="Y18" s="213"/>
      <c r="Z18" s="214"/>
      <c r="AA18" s="213"/>
      <c r="AB18" s="214"/>
      <c r="AC18" s="232"/>
      <c r="AD18" s="331">
        <f t="shared" si="1"/>
        <v>13</v>
      </c>
      <c r="AE18" s="245"/>
      <c r="AF18" s="124"/>
      <c r="AG18" s="267">
        <f t="shared" si="4"/>
        <v>39460</v>
      </c>
      <c r="AH18" s="305" t="str">
        <f t="shared" si="2"/>
        <v>Sun</v>
      </c>
      <c r="AI18" s="305"/>
      <c r="AJ18" s="305"/>
      <c r="AK18" s="317"/>
      <c r="AL18" s="317"/>
      <c r="AM18" s="336">
        <v>10</v>
      </c>
      <c r="AN18" s="337" t="s">
        <v>5</v>
      </c>
    </row>
    <row r="19" spans="2:40" ht="15" customHeight="1">
      <c r="B19" s="237"/>
      <c r="C19" s="234" t="str">
        <f t="shared" si="3"/>
        <v>Mon</v>
      </c>
      <c r="D19" s="235">
        <f t="shared" si="0"/>
        <v>14</v>
      </c>
      <c r="E19" s="123"/>
      <c r="F19" s="231"/>
      <c r="G19" s="213"/>
      <c r="H19" s="214"/>
      <c r="I19" s="213"/>
      <c r="J19" s="214">
        <v>4.25</v>
      </c>
      <c r="K19" s="213">
        <v>1</v>
      </c>
      <c r="L19" s="214"/>
      <c r="M19" s="213"/>
      <c r="N19" s="214">
        <v>2</v>
      </c>
      <c r="O19" s="213">
        <v>0</v>
      </c>
      <c r="P19" s="214">
        <v>2</v>
      </c>
      <c r="Q19" s="213">
        <v>0</v>
      </c>
      <c r="R19" s="214">
        <v>3</v>
      </c>
      <c r="S19" s="213">
        <v>0</v>
      </c>
      <c r="T19" s="214">
        <v>0</v>
      </c>
      <c r="U19" s="213">
        <v>1</v>
      </c>
      <c r="V19" s="214"/>
      <c r="W19" s="213"/>
      <c r="X19" s="214">
        <v>2</v>
      </c>
      <c r="Y19" s="213">
        <v>0</v>
      </c>
      <c r="Z19" s="214">
        <v>1</v>
      </c>
      <c r="AA19" s="213">
        <v>0</v>
      </c>
      <c r="AB19" s="214"/>
      <c r="AC19" s="232"/>
      <c r="AD19" s="331">
        <f t="shared" si="1"/>
        <v>14</v>
      </c>
      <c r="AE19" s="245"/>
      <c r="AF19" s="124"/>
      <c r="AG19" s="267">
        <f t="shared" si="4"/>
        <v>39461</v>
      </c>
      <c r="AH19" s="305" t="str">
        <f t="shared" si="2"/>
        <v>Mon</v>
      </c>
      <c r="AI19" s="305"/>
      <c r="AJ19" s="305"/>
      <c r="AK19" s="317"/>
      <c r="AL19" s="317"/>
      <c r="AM19" s="336">
        <v>11</v>
      </c>
      <c r="AN19" s="337" t="s">
        <v>6</v>
      </c>
    </row>
    <row r="20" spans="2:40" ht="15" customHeight="1" thickBot="1">
      <c r="B20" s="237"/>
      <c r="C20" s="234" t="str">
        <f t="shared" si="3"/>
        <v>Tue</v>
      </c>
      <c r="D20" s="235">
        <f t="shared" si="0"/>
        <v>15</v>
      </c>
      <c r="E20" s="123"/>
      <c r="F20" s="231"/>
      <c r="G20" s="213"/>
      <c r="H20" s="214"/>
      <c r="I20" s="213"/>
      <c r="J20" s="214">
        <v>6.25</v>
      </c>
      <c r="K20" s="213">
        <v>2</v>
      </c>
      <c r="L20" s="214"/>
      <c r="M20" s="213"/>
      <c r="N20" s="214"/>
      <c r="O20" s="213"/>
      <c r="P20" s="214"/>
      <c r="Q20" s="213"/>
      <c r="R20" s="214">
        <v>1</v>
      </c>
      <c r="S20" s="213">
        <v>1</v>
      </c>
      <c r="T20" s="214"/>
      <c r="U20" s="213"/>
      <c r="V20" s="214">
        <v>1.5</v>
      </c>
      <c r="W20" s="213">
        <v>0</v>
      </c>
      <c r="X20" s="214">
        <v>1.25</v>
      </c>
      <c r="Y20" s="213">
        <v>0</v>
      </c>
      <c r="Z20" s="214">
        <v>2</v>
      </c>
      <c r="AA20" s="213">
        <v>0</v>
      </c>
      <c r="AB20" s="214"/>
      <c r="AC20" s="232"/>
      <c r="AD20" s="331">
        <f t="shared" si="1"/>
        <v>15</v>
      </c>
      <c r="AE20" s="245"/>
      <c r="AF20" s="124"/>
      <c r="AG20" s="267">
        <f t="shared" si="4"/>
        <v>39462</v>
      </c>
      <c r="AH20" s="305" t="str">
        <f t="shared" si="2"/>
        <v>Tue</v>
      </c>
      <c r="AI20" s="305"/>
      <c r="AJ20" s="305"/>
      <c r="AK20" s="317"/>
      <c r="AL20" s="317"/>
      <c r="AM20" s="338">
        <v>12</v>
      </c>
      <c r="AN20" s="339" t="s">
        <v>7</v>
      </c>
    </row>
    <row r="21" spans="2:38" ht="15" customHeight="1">
      <c r="B21" s="237"/>
      <c r="C21" s="234" t="str">
        <f t="shared" si="3"/>
        <v>Wed</v>
      </c>
      <c r="D21" s="235">
        <f t="shared" si="0"/>
        <v>16</v>
      </c>
      <c r="E21" s="123"/>
      <c r="F21" s="231"/>
      <c r="G21" s="213"/>
      <c r="H21" s="214"/>
      <c r="I21" s="213"/>
      <c r="J21" s="214">
        <v>6</v>
      </c>
      <c r="K21" s="213">
        <v>0</v>
      </c>
      <c r="L21" s="214"/>
      <c r="M21" s="213"/>
      <c r="N21" s="214"/>
      <c r="O21" s="213"/>
      <c r="P21" s="214"/>
      <c r="Q21" s="213"/>
      <c r="R21" s="214">
        <v>2.25</v>
      </c>
      <c r="S21" s="213">
        <v>0</v>
      </c>
      <c r="T21" s="214"/>
      <c r="U21" s="213"/>
      <c r="V21" s="214"/>
      <c r="W21" s="213"/>
      <c r="X21" s="214">
        <v>1.25</v>
      </c>
      <c r="Y21" s="213">
        <v>0</v>
      </c>
      <c r="Z21" s="214">
        <v>1</v>
      </c>
      <c r="AA21" s="213">
        <v>0</v>
      </c>
      <c r="AB21" s="214"/>
      <c r="AC21" s="232"/>
      <c r="AD21" s="331">
        <f t="shared" si="1"/>
        <v>16</v>
      </c>
      <c r="AE21" s="245"/>
      <c r="AF21" s="124"/>
      <c r="AG21" s="267">
        <f t="shared" si="4"/>
        <v>39463</v>
      </c>
      <c r="AH21" s="305" t="str">
        <f t="shared" si="2"/>
        <v>Wed</v>
      </c>
      <c r="AI21" s="305"/>
      <c r="AJ21" s="305"/>
      <c r="AK21" s="261"/>
      <c r="AL21" s="261"/>
    </row>
    <row r="22" spans="2:38" ht="15" customHeight="1">
      <c r="B22" s="237"/>
      <c r="C22" s="234" t="str">
        <f t="shared" si="3"/>
        <v>Thu</v>
      </c>
      <c r="D22" s="235">
        <f t="shared" si="0"/>
        <v>17</v>
      </c>
      <c r="E22" s="123"/>
      <c r="F22" s="231"/>
      <c r="G22" s="213"/>
      <c r="H22" s="214"/>
      <c r="I22" s="213"/>
      <c r="J22" s="214">
        <v>5</v>
      </c>
      <c r="K22" s="213">
        <v>0</v>
      </c>
      <c r="L22" s="214"/>
      <c r="M22" s="213"/>
      <c r="N22" s="214"/>
      <c r="O22" s="213"/>
      <c r="P22" s="214"/>
      <c r="Q22" s="213"/>
      <c r="R22" s="214">
        <v>4</v>
      </c>
      <c r="S22" s="213">
        <v>0</v>
      </c>
      <c r="T22" s="214"/>
      <c r="U22" s="213"/>
      <c r="V22" s="214"/>
      <c r="W22" s="213"/>
      <c r="X22" s="214">
        <v>11.25</v>
      </c>
      <c r="Y22" s="213">
        <v>0</v>
      </c>
      <c r="Z22" s="214">
        <v>1</v>
      </c>
      <c r="AA22" s="213">
        <v>0</v>
      </c>
      <c r="AB22" s="214"/>
      <c r="AC22" s="232"/>
      <c r="AD22" s="331">
        <f t="shared" si="1"/>
        <v>17</v>
      </c>
      <c r="AE22" s="245"/>
      <c r="AF22" s="124"/>
      <c r="AG22" s="267">
        <f t="shared" si="4"/>
        <v>39464</v>
      </c>
      <c r="AH22" s="305" t="str">
        <f t="shared" si="2"/>
        <v>Thu</v>
      </c>
      <c r="AI22" s="305"/>
      <c r="AJ22" s="305"/>
      <c r="AK22" s="261"/>
      <c r="AL22" s="261"/>
    </row>
    <row r="23" spans="2:38" ht="15" customHeight="1">
      <c r="B23" s="237"/>
      <c r="C23" s="234" t="str">
        <f t="shared" si="3"/>
        <v>Fri</v>
      </c>
      <c r="D23" s="235">
        <f t="shared" si="0"/>
        <v>18</v>
      </c>
      <c r="E23" s="123"/>
      <c r="F23" s="231"/>
      <c r="G23" s="213"/>
      <c r="H23" s="214"/>
      <c r="I23" s="213"/>
      <c r="J23" s="214">
        <v>5</v>
      </c>
      <c r="K23" s="213">
        <v>1</v>
      </c>
      <c r="L23" s="214"/>
      <c r="M23" s="213"/>
      <c r="N23" s="214"/>
      <c r="O23" s="213"/>
      <c r="P23" s="214"/>
      <c r="Q23" s="213"/>
      <c r="R23" s="214">
        <v>2.5</v>
      </c>
      <c r="S23" s="213">
        <v>1</v>
      </c>
      <c r="T23" s="214"/>
      <c r="U23" s="213"/>
      <c r="V23" s="214">
        <v>1.5</v>
      </c>
      <c r="W23" s="213">
        <v>0</v>
      </c>
      <c r="X23" s="214"/>
      <c r="Y23" s="213"/>
      <c r="Z23" s="214">
        <v>1</v>
      </c>
      <c r="AA23" s="213">
        <v>0</v>
      </c>
      <c r="AB23" s="214"/>
      <c r="AC23" s="232"/>
      <c r="AD23" s="331">
        <f t="shared" si="1"/>
        <v>18</v>
      </c>
      <c r="AE23" s="245"/>
      <c r="AF23" s="124"/>
      <c r="AG23" s="267">
        <f t="shared" si="4"/>
        <v>39465</v>
      </c>
      <c r="AH23" s="305" t="str">
        <f t="shared" si="2"/>
        <v>Fri</v>
      </c>
      <c r="AI23" s="305"/>
      <c r="AJ23" s="305"/>
      <c r="AK23" s="261"/>
      <c r="AL23" s="261"/>
    </row>
    <row r="24" spans="2:38" ht="15" customHeight="1">
      <c r="B24" s="237"/>
      <c r="C24" s="234" t="str">
        <f t="shared" si="3"/>
        <v>Sat</v>
      </c>
      <c r="D24" s="235">
        <f t="shared" si="0"/>
        <v>19</v>
      </c>
      <c r="E24" s="123"/>
      <c r="F24" s="231"/>
      <c r="G24" s="213"/>
      <c r="H24" s="214"/>
      <c r="I24" s="213"/>
      <c r="J24" s="214"/>
      <c r="K24" s="213"/>
      <c r="L24" s="214"/>
      <c r="M24" s="213"/>
      <c r="N24" s="214"/>
      <c r="O24" s="213"/>
      <c r="P24" s="214"/>
      <c r="Q24" s="213"/>
      <c r="R24" s="214"/>
      <c r="S24" s="213"/>
      <c r="T24" s="214"/>
      <c r="U24" s="213"/>
      <c r="V24" s="214"/>
      <c r="W24" s="213"/>
      <c r="X24" s="214"/>
      <c r="Y24" s="213"/>
      <c r="Z24" s="214"/>
      <c r="AA24" s="213"/>
      <c r="AB24" s="214"/>
      <c r="AC24" s="232"/>
      <c r="AD24" s="331">
        <f t="shared" si="1"/>
        <v>19</v>
      </c>
      <c r="AE24" s="245"/>
      <c r="AF24" s="124"/>
      <c r="AG24" s="267">
        <f t="shared" si="4"/>
        <v>39466</v>
      </c>
      <c r="AH24" s="305" t="str">
        <f t="shared" si="2"/>
        <v>Sat</v>
      </c>
      <c r="AI24" s="305"/>
      <c r="AJ24" s="305"/>
      <c r="AK24" s="261"/>
      <c r="AL24" s="261"/>
    </row>
    <row r="25" spans="2:38" ht="15" customHeight="1">
      <c r="B25" s="237"/>
      <c r="C25" s="234" t="str">
        <f t="shared" si="3"/>
        <v>Sun</v>
      </c>
      <c r="D25" s="235">
        <f t="shared" si="0"/>
        <v>20</v>
      </c>
      <c r="E25" s="123"/>
      <c r="F25" s="231"/>
      <c r="G25" s="213"/>
      <c r="H25" s="214"/>
      <c r="I25" s="213"/>
      <c r="J25" s="214"/>
      <c r="K25" s="213"/>
      <c r="L25" s="214"/>
      <c r="M25" s="213"/>
      <c r="N25" s="214"/>
      <c r="O25" s="213"/>
      <c r="P25" s="214"/>
      <c r="Q25" s="213"/>
      <c r="R25" s="214"/>
      <c r="S25" s="213"/>
      <c r="T25" s="214"/>
      <c r="U25" s="213"/>
      <c r="V25" s="214"/>
      <c r="W25" s="213"/>
      <c r="X25" s="214"/>
      <c r="Y25" s="213"/>
      <c r="Z25" s="214"/>
      <c r="AA25" s="213"/>
      <c r="AB25" s="214"/>
      <c r="AC25" s="232"/>
      <c r="AD25" s="331">
        <f t="shared" si="1"/>
        <v>20</v>
      </c>
      <c r="AE25" s="245"/>
      <c r="AF25" s="124"/>
      <c r="AG25" s="267">
        <f t="shared" si="4"/>
        <v>39467</v>
      </c>
      <c r="AH25" s="305" t="str">
        <f t="shared" si="2"/>
        <v>Sun</v>
      </c>
      <c r="AI25" s="305"/>
      <c r="AJ25" s="305"/>
      <c r="AK25" s="261"/>
      <c r="AL25" s="261"/>
    </row>
    <row r="26" spans="2:38" ht="15" customHeight="1">
      <c r="B26" s="237"/>
      <c r="C26" s="234" t="str">
        <f t="shared" si="3"/>
        <v>Mon</v>
      </c>
      <c r="D26" s="235">
        <f t="shared" si="0"/>
        <v>21</v>
      </c>
      <c r="E26" s="123"/>
      <c r="F26" s="231"/>
      <c r="G26" s="213"/>
      <c r="H26" s="214"/>
      <c r="I26" s="213"/>
      <c r="J26" s="214">
        <v>4</v>
      </c>
      <c r="K26" s="213">
        <v>0</v>
      </c>
      <c r="L26" s="214"/>
      <c r="M26" s="213"/>
      <c r="N26" s="214">
        <v>2</v>
      </c>
      <c r="O26" s="213">
        <v>0</v>
      </c>
      <c r="P26" s="214">
        <v>2</v>
      </c>
      <c r="Q26" s="213">
        <v>0</v>
      </c>
      <c r="R26" s="214">
        <v>4</v>
      </c>
      <c r="S26" s="213">
        <v>2</v>
      </c>
      <c r="T26" s="214"/>
      <c r="U26" s="213"/>
      <c r="V26" s="214"/>
      <c r="W26" s="213"/>
      <c r="X26" s="214">
        <v>5</v>
      </c>
      <c r="Y26" s="213">
        <v>2</v>
      </c>
      <c r="Z26" s="214">
        <v>7</v>
      </c>
      <c r="AA26" s="213">
        <v>0</v>
      </c>
      <c r="AB26" s="214"/>
      <c r="AC26" s="232"/>
      <c r="AD26" s="331">
        <f t="shared" si="1"/>
        <v>21</v>
      </c>
      <c r="AE26" s="245"/>
      <c r="AF26" s="124"/>
      <c r="AG26" s="267">
        <f t="shared" si="4"/>
        <v>39468</v>
      </c>
      <c r="AH26" s="305" t="str">
        <f t="shared" si="2"/>
        <v>Mon</v>
      </c>
      <c r="AI26" s="305"/>
      <c r="AJ26" s="305"/>
      <c r="AK26" s="261"/>
      <c r="AL26" s="261"/>
    </row>
    <row r="27" spans="2:38" ht="15" customHeight="1">
      <c r="B27" s="237"/>
      <c r="C27" s="234" t="str">
        <f t="shared" si="3"/>
        <v>Tue</v>
      </c>
      <c r="D27" s="235">
        <f t="shared" si="0"/>
        <v>22</v>
      </c>
      <c r="E27" s="123"/>
      <c r="F27" s="231"/>
      <c r="G27" s="213"/>
      <c r="H27" s="214">
        <v>2</v>
      </c>
      <c r="I27" s="213">
        <v>1</v>
      </c>
      <c r="J27" s="214">
        <v>6</v>
      </c>
      <c r="K27" s="213">
        <v>1</v>
      </c>
      <c r="L27" s="214"/>
      <c r="M27" s="213"/>
      <c r="N27" s="214">
        <v>0</v>
      </c>
      <c r="O27" s="213">
        <v>0</v>
      </c>
      <c r="P27" s="214">
        <v>0</v>
      </c>
      <c r="Q27" s="213">
        <v>0</v>
      </c>
      <c r="R27" s="214">
        <v>3</v>
      </c>
      <c r="S27" s="213">
        <v>3</v>
      </c>
      <c r="T27" s="214"/>
      <c r="U27" s="213"/>
      <c r="V27" s="214"/>
      <c r="W27" s="213"/>
      <c r="X27" s="214">
        <v>8</v>
      </c>
      <c r="Y27" s="213">
        <v>1</v>
      </c>
      <c r="Z27" s="214">
        <v>1</v>
      </c>
      <c r="AA27" s="213">
        <v>0</v>
      </c>
      <c r="AB27" s="214"/>
      <c r="AC27" s="232"/>
      <c r="AD27" s="331">
        <f t="shared" si="1"/>
        <v>22</v>
      </c>
      <c r="AE27" s="245"/>
      <c r="AF27" s="124"/>
      <c r="AG27" s="267">
        <f t="shared" si="4"/>
        <v>39469</v>
      </c>
      <c r="AH27" s="305" t="str">
        <f t="shared" si="2"/>
        <v>Tue</v>
      </c>
      <c r="AI27" s="305"/>
      <c r="AJ27" s="305"/>
      <c r="AK27" s="261"/>
      <c r="AL27" s="261"/>
    </row>
    <row r="28" spans="2:38" ht="15" customHeight="1">
      <c r="B28" s="237"/>
      <c r="C28" s="234" t="str">
        <f t="shared" si="3"/>
        <v>Wed</v>
      </c>
      <c r="D28" s="235">
        <f t="shared" si="0"/>
        <v>23</v>
      </c>
      <c r="E28" s="123"/>
      <c r="F28" s="231"/>
      <c r="G28" s="213"/>
      <c r="H28" s="214"/>
      <c r="I28" s="213"/>
      <c r="J28" s="214">
        <v>7</v>
      </c>
      <c r="K28" s="213">
        <v>0</v>
      </c>
      <c r="L28" s="214"/>
      <c r="M28" s="213"/>
      <c r="N28" s="214"/>
      <c r="O28" s="213"/>
      <c r="P28" s="214"/>
      <c r="Q28" s="213"/>
      <c r="R28" s="214">
        <v>2</v>
      </c>
      <c r="S28" s="213">
        <v>0</v>
      </c>
      <c r="T28" s="214"/>
      <c r="U28" s="213"/>
      <c r="V28" s="214"/>
      <c r="W28" s="213"/>
      <c r="X28" s="214"/>
      <c r="Y28" s="213"/>
      <c r="Z28" s="214">
        <v>2</v>
      </c>
      <c r="AA28" s="213">
        <v>0</v>
      </c>
      <c r="AB28" s="214"/>
      <c r="AC28" s="232"/>
      <c r="AD28" s="331">
        <f t="shared" si="1"/>
        <v>23</v>
      </c>
      <c r="AE28" s="245"/>
      <c r="AF28" s="124"/>
      <c r="AG28" s="267">
        <f t="shared" si="4"/>
        <v>39470</v>
      </c>
      <c r="AH28" s="305" t="str">
        <f t="shared" si="2"/>
        <v>Wed</v>
      </c>
      <c r="AI28" s="305"/>
      <c r="AJ28" s="305"/>
      <c r="AK28" s="261"/>
      <c r="AL28" s="261"/>
    </row>
    <row r="29" spans="2:38" ht="15" customHeight="1">
      <c r="B29" s="237"/>
      <c r="C29" s="234" t="str">
        <f t="shared" si="3"/>
        <v>Thu</v>
      </c>
      <c r="D29" s="235">
        <f t="shared" si="0"/>
        <v>24</v>
      </c>
      <c r="E29" s="123"/>
      <c r="F29" s="231"/>
      <c r="G29" s="213"/>
      <c r="H29" s="214"/>
      <c r="I29" s="213"/>
      <c r="J29" s="214">
        <v>5</v>
      </c>
      <c r="K29" s="213">
        <v>2</v>
      </c>
      <c r="L29" s="214"/>
      <c r="M29" s="213"/>
      <c r="N29" s="214">
        <v>0</v>
      </c>
      <c r="O29" s="213">
        <v>0</v>
      </c>
      <c r="P29" s="214">
        <v>0</v>
      </c>
      <c r="Q29" s="213">
        <v>0</v>
      </c>
      <c r="R29" s="214">
        <v>4.25</v>
      </c>
      <c r="S29" s="213">
        <v>1</v>
      </c>
      <c r="T29" s="214"/>
      <c r="U29" s="213"/>
      <c r="V29" s="214"/>
      <c r="W29" s="213"/>
      <c r="X29" s="214">
        <v>9.25</v>
      </c>
      <c r="Y29" s="213">
        <v>2</v>
      </c>
      <c r="Z29" s="214">
        <v>1</v>
      </c>
      <c r="AA29" s="213">
        <v>0</v>
      </c>
      <c r="AB29" s="214"/>
      <c r="AC29" s="232"/>
      <c r="AD29" s="331">
        <f t="shared" si="1"/>
        <v>24</v>
      </c>
      <c r="AE29" s="245"/>
      <c r="AF29" s="124"/>
      <c r="AG29" s="267">
        <f t="shared" si="4"/>
        <v>39471</v>
      </c>
      <c r="AH29" s="305" t="str">
        <f t="shared" si="2"/>
        <v>Thu</v>
      </c>
      <c r="AI29" s="305"/>
      <c r="AJ29" s="305"/>
      <c r="AK29" s="261"/>
      <c r="AL29" s="261"/>
    </row>
    <row r="30" spans="2:38" ht="15" customHeight="1">
      <c r="B30" s="237"/>
      <c r="C30" s="234" t="str">
        <f t="shared" si="3"/>
        <v>Fri</v>
      </c>
      <c r="D30" s="235">
        <f t="shared" si="0"/>
        <v>25</v>
      </c>
      <c r="E30" s="123"/>
      <c r="F30" s="231"/>
      <c r="G30" s="213"/>
      <c r="H30" s="214"/>
      <c r="I30" s="213"/>
      <c r="J30" s="214">
        <v>5</v>
      </c>
      <c r="K30" s="213">
        <v>0</v>
      </c>
      <c r="L30" s="214"/>
      <c r="M30" s="213"/>
      <c r="N30" s="214"/>
      <c r="O30" s="213"/>
      <c r="P30" s="214"/>
      <c r="Q30" s="213"/>
      <c r="R30" s="214">
        <v>3.25</v>
      </c>
      <c r="S30" s="213">
        <v>0</v>
      </c>
      <c r="T30" s="214"/>
      <c r="U30" s="213"/>
      <c r="V30" s="214"/>
      <c r="W30" s="213"/>
      <c r="X30" s="214">
        <v>5</v>
      </c>
      <c r="Y30" s="213">
        <v>0</v>
      </c>
      <c r="Z30" s="214">
        <v>1</v>
      </c>
      <c r="AA30" s="213">
        <v>0</v>
      </c>
      <c r="AB30" s="214"/>
      <c r="AC30" s="232"/>
      <c r="AD30" s="331">
        <f t="shared" si="1"/>
        <v>25</v>
      </c>
      <c r="AE30" s="245"/>
      <c r="AF30" s="124"/>
      <c r="AG30" s="267">
        <f t="shared" si="4"/>
        <v>39472</v>
      </c>
      <c r="AH30" s="305" t="str">
        <f t="shared" si="2"/>
        <v>Fri</v>
      </c>
      <c r="AI30" s="305"/>
      <c r="AJ30" s="305"/>
      <c r="AK30" s="261"/>
      <c r="AL30" s="261"/>
    </row>
    <row r="31" spans="2:38" ht="15" customHeight="1">
      <c r="B31" s="237"/>
      <c r="C31" s="234" t="str">
        <f t="shared" si="3"/>
        <v>Sat</v>
      </c>
      <c r="D31" s="235">
        <f t="shared" si="0"/>
        <v>26</v>
      </c>
      <c r="E31" s="123"/>
      <c r="F31" s="231"/>
      <c r="G31" s="213"/>
      <c r="H31" s="214"/>
      <c r="I31" s="213"/>
      <c r="J31" s="214"/>
      <c r="K31" s="213"/>
      <c r="L31" s="214"/>
      <c r="M31" s="213"/>
      <c r="N31" s="214"/>
      <c r="O31" s="213"/>
      <c r="P31" s="214"/>
      <c r="Q31" s="213"/>
      <c r="R31" s="214"/>
      <c r="S31" s="213"/>
      <c r="T31" s="214"/>
      <c r="U31" s="213"/>
      <c r="V31" s="214"/>
      <c r="W31" s="213"/>
      <c r="X31" s="214"/>
      <c r="Y31" s="213"/>
      <c r="Z31" s="214"/>
      <c r="AA31" s="213"/>
      <c r="AB31" s="214"/>
      <c r="AC31" s="232"/>
      <c r="AD31" s="331">
        <f t="shared" si="1"/>
        <v>26</v>
      </c>
      <c r="AE31" s="245"/>
      <c r="AF31" s="124"/>
      <c r="AG31" s="267">
        <f t="shared" si="4"/>
        <v>39473</v>
      </c>
      <c r="AH31" s="305" t="str">
        <f t="shared" si="2"/>
        <v>Sat</v>
      </c>
      <c r="AI31" s="305"/>
      <c r="AJ31" s="305"/>
      <c r="AK31" s="261"/>
      <c r="AL31" s="261"/>
    </row>
    <row r="32" spans="2:38" ht="15" customHeight="1">
      <c r="B32" s="237"/>
      <c r="C32" s="234" t="str">
        <f t="shared" si="3"/>
        <v>Sun</v>
      </c>
      <c r="D32" s="235">
        <f t="shared" si="0"/>
        <v>27</v>
      </c>
      <c r="E32" s="123"/>
      <c r="F32" s="231"/>
      <c r="G32" s="213"/>
      <c r="H32" s="214"/>
      <c r="I32" s="213"/>
      <c r="J32" s="214"/>
      <c r="K32" s="213"/>
      <c r="L32" s="214"/>
      <c r="M32" s="213"/>
      <c r="N32" s="214"/>
      <c r="O32" s="213"/>
      <c r="P32" s="214"/>
      <c r="Q32" s="213"/>
      <c r="R32" s="214"/>
      <c r="S32" s="213"/>
      <c r="T32" s="214"/>
      <c r="U32" s="213"/>
      <c r="V32" s="214"/>
      <c r="W32" s="213"/>
      <c r="X32" s="214"/>
      <c r="Y32" s="213"/>
      <c r="Z32" s="214"/>
      <c r="AA32" s="213"/>
      <c r="AB32" s="214"/>
      <c r="AC32" s="232"/>
      <c r="AD32" s="331">
        <f t="shared" si="1"/>
        <v>27</v>
      </c>
      <c r="AE32" s="245"/>
      <c r="AF32" s="124"/>
      <c r="AG32" s="267">
        <f t="shared" si="4"/>
        <v>39474</v>
      </c>
      <c r="AH32" s="305" t="str">
        <f t="shared" si="2"/>
        <v>Sun</v>
      </c>
      <c r="AI32" s="305"/>
      <c r="AJ32" s="305"/>
      <c r="AK32" s="261"/>
      <c r="AL32" s="261"/>
    </row>
    <row r="33" spans="2:38" ht="15" customHeight="1">
      <c r="B33" s="237"/>
      <c r="C33" s="234" t="str">
        <f t="shared" si="3"/>
        <v>Mon</v>
      </c>
      <c r="D33" s="235">
        <f t="shared" si="0"/>
        <v>28</v>
      </c>
      <c r="E33" s="123"/>
      <c r="F33" s="231"/>
      <c r="G33" s="213"/>
      <c r="H33" s="214"/>
      <c r="I33" s="213"/>
      <c r="J33" s="214">
        <v>5.5</v>
      </c>
      <c r="K33" s="213">
        <v>3</v>
      </c>
      <c r="L33" s="214"/>
      <c r="M33" s="213"/>
      <c r="N33" s="214">
        <v>2</v>
      </c>
      <c r="O33" s="213">
        <v>0</v>
      </c>
      <c r="P33" s="214">
        <v>2</v>
      </c>
      <c r="Q33" s="213">
        <v>0</v>
      </c>
      <c r="R33" s="214"/>
      <c r="S33" s="213"/>
      <c r="T33" s="214"/>
      <c r="U33" s="213"/>
      <c r="V33" s="214"/>
      <c r="W33" s="213"/>
      <c r="X33" s="214"/>
      <c r="Y33" s="213"/>
      <c r="Z33" s="214"/>
      <c r="AA33" s="213"/>
      <c r="AB33" s="214"/>
      <c r="AC33" s="232"/>
      <c r="AD33" s="331">
        <f t="shared" si="1"/>
        <v>28</v>
      </c>
      <c r="AE33" s="245"/>
      <c r="AF33" s="124"/>
      <c r="AG33" s="267">
        <f t="shared" si="4"/>
        <v>39475</v>
      </c>
      <c r="AH33" s="305" t="str">
        <f t="shared" si="2"/>
        <v>Mon</v>
      </c>
      <c r="AI33" s="305"/>
      <c r="AJ33" s="305"/>
      <c r="AK33" s="261"/>
      <c r="AL33" s="261"/>
    </row>
    <row r="34" spans="2:38" ht="15" customHeight="1">
      <c r="B34" s="237"/>
      <c r="C34" s="234" t="str">
        <f t="shared" si="3"/>
        <v>Tue</v>
      </c>
      <c r="D34" s="235">
        <f t="shared" si="0"/>
        <v>29</v>
      </c>
      <c r="E34" s="123"/>
      <c r="F34" s="231"/>
      <c r="G34" s="213"/>
      <c r="H34" s="214">
        <v>5</v>
      </c>
      <c r="I34" s="213">
        <v>1</v>
      </c>
      <c r="J34" s="214">
        <v>6</v>
      </c>
      <c r="K34" s="213">
        <v>2</v>
      </c>
      <c r="L34" s="214"/>
      <c r="M34" s="213"/>
      <c r="N34" s="214"/>
      <c r="O34" s="213"/>
      <c r="P34" s="214"/>
      <c r="Q34" s="213"/>
      <c r="R34" s="214"/>
      <c r="S34" s="213"/>
      <c r="T34" s="214"/>
      <c r="U34" s="213"/>
      <c r="V34" s="214"/>
      <c r="W34" s="213"/>
      <c r="X34" s="214">
        <v>6</v>
      </c>
      <c r="Y34" s="213">
        <v>0</v>
      </c>
      <c r="Z34" s="214">
        <v>6</v>
      </c>
      <c r="AA34" s="213">
        <v>0</v>
      </c>
      <c r="AB34" s="214"/>
      <c r="AC34" s="232"/>
      <c r="AD34" s="331">
        <f t="shared" si="1"/>
        <v>29</v>
      </c>
      <c r="AE34" s="245"/>
      <c r="AF34" s="124"/>
      <c r="AG34" s="267">
        <f t="shared" si="4"/>
        <v>39476</v>
      </c>
      <c r="AH34" s="305" t="str">
        <f t="shared" si="2"/>
        <v>Tue</v>
      </c>
      <c r="AI34" s="305"/>
      <c r="AJ34" s="305"/>
      <c r="AK34" s="261"/>
      <c r="AL34" s="261"/>
    </row>
    <row r="35" spans="2:38" ht="15" customHeight="1">
      <c r="B35" s="237"/>
      <c r="C35" s="234" t="str">
        <f t="shared" si="3"/>
        <v>Wed</v>
      </c>
      <c r="D35" s="235">
        <f t="shared" si="0"/>
        <v>30</v>
      </c>
      <c r="E35" s="123"/>
      <c r="F35" s="231"/>
      <c r="G35" s="213"/>
      <c r="H35" s="214"/>
      <c r="I35" s="213"/>
      <c r="J35" s="214">
        <v>5.25</v>
      </c>
      <c r="K35" s="213">
        <v>1</v>
      </c>
      <c r="L35" s="214"/>
      <c r="M35" s="213"/>
      <c r="N35" s="214"/>
      <c r="O35" s="213"/>
      <c r="P35" s="214"/>
      <c r="Q35" s="213"/>
      <c r="R35" s="214"/>
      <c r="S35" s="213"/>
      <c r="T35" s="214"/>
      <c r="U35" s="213"/>
      <c r="V35" s="214"/>
      <c r="W35" s="213"/>
      <c r="X35" s="214">
        <v>7.5</v>
      </c>
      <c r="Y35" s="213">
        <v>1</v>
      </c>
      <c r="Z35" s="214"/>
      <c r="AA35" s="213"/>
      <c r="AB35" s="214"/>
      <c r="AC35" s="232"/>
      <c r="AD35" s="331">
        <f t="shared" si="1"/>
        <v>30</v>
      </c>
      <c r="AE35" s="245"/>
      <c r="AF35" s="124"/>
      <c r="AG35" s="267">
        <f t="shared" si="4"/>
        <v>39477</v>
      </c>
      <c r="AH35" s="305" t="str">
        <f t="shared" si="2"/>
        <v>Wed</v>
      </c>
      <c r="AI35" s="305"/>
      <c r="AJ35" s="305"/>
      <c r="AK35" s="261"/>
      <c r="AL35" s="261"/>
    </row>
    <row r="36" spans="2:38" ht="15" customHeight="1">
      <c r="B36" s="237"/>
      <c r="C36" s="234" t="str">
        <f t="shared" si="3"/>
        <v>Thu</v>
      </c>
      <c r="D36" s="235">
        <f t="shared" si="0"/>
        <v>31</v>
      </c>
      <c r="E36" s="123"/>
      <c r="F36" s="292"/>
      <c r="G36" s="293"/>
      <c r="H36" s="294"/>
      <c r="I36" s="293"/>
      <c r="J36" s="294" t="s">
        <v>122</v>
      </c>
      <c r="K36" s="293">
        <v>1</v>
      </c>
      <c r="L36" s="294"/>
      <c r="M36" s="293"/>
      <c r="N36" s="294"/>
      <c r="O36" s="293"/>
      <c r="P36" s="294"/>
      <c r="Q36" s="293"/>
      <c r="R36" s="294"/>
      <c r="S36" s="293"/>
      <c r="T36" s="294"/>
      <c r="U36" s="293"/>
      <c r="V36" s="294"/>
      <c r="W36" s="293"/>
      <c r="X36" s="294">
        <v>8.5</v>
      </c>
      <c r="Y36" s="293">
        <v>0</v>
      </c>
      <c r="Z36" s="294"/>
      <c r="AA36" s="293"/>
      <c r="AB36" s="294"/>
      <c r="AC36" s="295"/>
      <c r="AD36" s="331">
        <f t="shared" si="1"/>
        <v>31</v>
      </c>
      <c r="AE36" s="245"/>
      <c r="AF36" s="124"/>
      <c r="AG36" s="267">
        <f t="shared" si="4"/>
        <v>39478</v>
      </c>
      <c r="AH36" s="305" t="str">
        <f t="shared" si="2"/>
        <v>Thu</v>
      </c>
      <c r="AI36" s="305"/>
      <c r="AJ36" s="305"/>
      <c r="AK36" s="261"/>
      <c r="AL36" s="261"/>
    </row>
    <row r="37" spans="2:38" ht="15" customHeight="1" thickBot="1">
      <c r="B37" s="237"/>
      <c r="C37" s="363"/>
      <c r="D37" s="364"/>
      <c r="E37" s="123"/>
      <c r="F37" s="296"/>
      <c r="G37" s="297"/>
      <c r="H37" s="298"/>
      <c r="I37" s="297"/>
      <c r="J37" s="299"/>
      <c r="K37" s="300"/>
      <c r="L37" s="298"/>
      <c r="M37" s="301"/>
      <c r="N37" s="298"/>
      <c r="O37" s="301"/>
      <c r="P37" s="298"/>
      <c r="Q37" s="301"/>
      <c r="R37" s="299"/>
      <c r="S37" s="300"/>
      <c r="T37" s="299"/>
      <c r="U37" s="300"/>
      <c r="V37" s="299"/>
      <c r="W37" s="300"/>
      <c r="X37" s="299"/>
      <c r="Y37" s="300"/>
      <c r="Z37" s="299"/>
      <c r="AA37" s="297"/>
      <c r="AB37" s="299"/>
      <c r="AC37" s="304"/>
      <c r="AD37" s="289"/>
      <c r="AE37" s="244"/>
      <c r="AF37" s="124"/>
      <c r="AG37" s="236"/>
      <c r="AH37" s="268"/>
      <c r="AI37" s="268"/>
      <c r="AJ37" s="268"/>
      <c r="AK37" s="268"/>
      <c r="AL37" s="268"/>
    </row>
    <row r="38" spans="2:38" ht="15" customHeight="1">
      <c r="B38" s="248" t="str">
        <f>$AI$6</f>
        <v>Jan</v>
      </c>
      <c r="C38" s="271" t="s">
        <v>138</v>
      </c>
      <c r="D38" s="271"/>
      <c r="E38" s="271"/>
      <c r="F38" s="230">
        <f>SUM(F6:F36)</f>
        <v>0</v>
      </c>
      <c r="G38" s="276">
        <f>SUM(G6:G36)</f>
        <v>0</v>
      </c>
      <c r="H38" s="230">
        <f aca="true" t="shared" si="5" ref="H38:AC38">SUM(H6:H36)</f>
        <v>14.5</v>
      </c>
      <c r="I38" s="276">
        <f t="shared" si="5"/>
        <v>3</v>
      </c>
      <c r="J38" s="230">
        <f t="shared" si="5"/>
        <v>113.5</v>
      </c>
      <c r="K38" s="276">
        <f t="shared" si="5"/>
        <v>25</v>
      </c>
      <c r="L38" s="230">
        <f t="shared" si="5"/>
        <v>6</v>
      </c>
      <c r="M38" s="276">
        <f t="shared" si="5"/>
        <v>0</v>
      </c>
      <c r="N38" s="230">
        <f>SUM(N6:N36)</f>
        <v>10</v>
      </c>
      <c r="O38" s="276">
        <f>SUM(O6:O36)</f>
        <v>0</v>
      </c>
      <c r="P38" s="230">
        <f t="shared" si="5"/>
        <v>10</v>
      </c>
      <c r="Q38" s="276">
        <f t="shared" si="5"/>
        <v>0</v>
      </c>
      <c r="R38" s="230">
        <f t="shared" si="5"/>
        <v>52</v>
      </c>
      <c r="S38" s="276">
        <f t="shared" si="5"/>
        <v>18</v>
      </c>
      <c r="T38" s="230">
        <f t="shared" si="5"/>
        <v>0</v>
      </c>
      <c r="U38" s="276">
        <f t="shared" si="5"/>
        <v>1</v>
      </c>
      <c r="V38" s="230">
        <f t="shared" si="5"/>
        <v>4</v>
      </c>
      <c r="W38" s="276">
        <f t="shared" si="5"/>
        <v>0</v>
      </c>
      <c r="X38" s="230">
        <f t="shared" si="5"/>
        <v>120</v>
      </c>
      <c r="Y38" s="276">
        <f t="shared" si="5"/>
        <v>13</v>
      </c>
      <c r="Z38" s="230">
        <f>SUM(Z6:Z36)</f>
        <v>29</v>
      </c>
      <c r="AA38" s="276">
        <f>SUM(AA6:AA36)</f>
        <v>2</v>
      </c>
      <c r="AB38" s="230">
        <f t="shared" si="5"/>
        <v>0</v>
      </c>
      <c r="AC38" s="276">
        <f t="shared" si="5"/>
        <v>0</v>
      </c>
      <c r="AD38" s="233">
        <f>SUMIF(F5:AC5,"=direct",F38:AC38)</f>
        <v>359</v>
      </c>
      <c r="AE38" s="233"/>
      <c r="AF38" s="123"/>
      <c r="AG38" s="123"/>
      <c r="AH38" s="251"/>
      <c r="AI38" s="251"/>
      <c r="AJ38" s="251"/>
      <c r="AK38" s="251"/>
      <c r="AL38" s="251"/>
    </row>
    <row r="39" spans="2:38" ht="15" customHeight="1">
      <c r="B39" s="360" t="s">
        <v>130</v>
      </c>
      <c r="C39" s="361"/>
      <c r="D39" s="361"/>
      <c r="E39" s="361"/>
      <c r="F39" s="223">
        <f>IF(ISERROR(F38/F4),"",F38/F4)</f>
      </c>
      <c r="G39" s="223"/>
      <c r="H39" s="223">
        <f>IF(ISERROR(H38/H4),"",H38/H4)</f>
        <v>0.90625</v>
      </c>
      <c r="I39" s="223"/>
      <c r="J39" s="223">
        <f>IF(ISERROR(J38/J4),"",J38/J4)</f>
        <v>1.194736842105263</v>
      </c>
      <c r="K39" s="223"/>
      <c r="L39" s="223">
        <f>IF(ISERROR(L38/L4),"",L38/L4)</f>
        <v>1</v>
      </c>
      <c r="M39" s="224"/>
      <c r="N39" s="223">
        <f>IF(ISERROR(N38/N4),"",N38/N4)</f>
        <v>1</v>
      </c>
      <c r="O39" s="224"/>
      <c r="P39" s="223">
        <f>IF(ISERROR(P38/P4),"",P38/P4)</f>
        <v>0.2</v>
      </c>
      <c r="Q39" s="224"/>
      <c r="R39" s="223">
        <f>IF(ISERROR(R38/R4),"",R38/R4)</f>
        <v>0.5531914893617021</v>
      </c>
      <c r="S39" s="224"/>
      <c r="T39" s="223">
        <f>IF(ISERROR(T38/T4),"",T38/T4)</f>
        <v>0</v>
      </c>
      <c r="U39" s="224"/>
      <c r="V39" s="223">
        <f>IF(ISERROR(V38/V4),"",V38/V4)</f>
        <v>0.2</v>
      </c>
      <c r="W39" s="224"/>
      <c r="X39" s="223">
        <f>IF(ISERROR(X38/X4),"",X38/X4)</f>
        <v>1.2765957446808511</v>
      </c>
      <c r="Y39" s="224"/>
      <c r="Z39" s="223">
        <f>IF(ISERROR(Z38/Z4),"",Z38/Z4)</f>
        <v>0.6444444444444445</v>
      </c>
      <c r="AA39" s="224"/>
      <c r="AB39" s="223">
        <f>IF(ISERROR(AB38/AB4),"",AB38/AB4)</f>
      </c>
      <c r="AC39" s="224"/>
      <c r="AD39" s="249">
        <f>AD38/AD4</f>
        <v>0.8078307830783079</v>
      </c>
      <c r="AE39" s="222"/>
      <c r="AF39" s="123"/>
      <c r="AG39" s="126"/>
      <c r="AH39" s="269"/>
      <c r="AI39" s="269"/>
      <c r="AJ39" s="269"/>
      <c r="AK39" s="269"/>
      <c r="AL39" s="269"/>
    </row>
    <row r="40" spans="2:38" ht="15" customHeight="1">
      <c r="B40" s="123"/>
      <c r="C40" s="125"/>
      <c r="D40" s="123"/>
      <c r="E40" s="12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123"/>
      <c r="AE40" s="123"/>
      <c r="AF40" s="126"/>
      <c r="AG40" s="126"/>
      <c r="AH40" s="269"/>
      <c r="AI40" s="269"/>
      <c r="AJ40" s="269"/>
      <c r="AK40" s="269"/>
      <c r="AL40" s="269"/>
    </row>
    <row r="41" spans="7:10" ht="15" customHeight="1">
      <c r="G41" s="45"/>
      <c r="I41" s="45"/>
      <c r="J41" s="46"/>
    </row>
    <row r="42" spans="6:17" ht="15" customHeight="1">
      <c r="F42" s="50"/>
      <c r="G42" s="51"/>
      <c r="H42" s="50"/>
      <c r="I42" s="51"/>
      <c r="J42" s="52"/>
      <c r="K42" s="51"/>
      <c r="L42" s="51"/>
      <c r="M42" s="51"/>
      <c r="N42" s="51"/>
      <c r="O42" s="51"/>
      <c r="P42" s="51"/>
      <c r="Q42" s="51"/>
    </row>
    <row r="43" spans="3:31"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53"/>
      <c r="AD43" s="59"/>
      <c r="AE43" s="59"/>
    </row>
    <row r="44" spans="3:31"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53"/>
      <c r="AD44" s="59"/>
      <c r="AE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sort="0"/>
  <mergeCells count="6">
    <mergeCell ref="AM6:AN8"/>
    <mergeCell ref="B39:E39"/>
    <mergeCell ref="AK6:AL8"/>
    <mergeCell ref="C3:D3"/>
    <mergeCell ref="C4:D4"/>
    <mergeCell ref="C37:D37"/>
  </mergeCells>
  <conditionalFormatting sqref="F6:AC36">
    <cfRule type="expression" priority="1" dxfId="6" stopIfTrue="1">
      <formula>MONTH($AG6)&lt;&gt;MONTH($AG$6)</formula>
    </cfRule>
  </conditionalFormatting>
  <printOptions/>
  <pageMargins left="0.5" right="0.5" top="0.5" bottom="0.5" header="0.25" footer="0.25"/>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B1:AN61"/>
  <sheetViews>
    <sheetView view="pageBreakPreview" zoomScale="72" zoomScaleSheetLayoutView="72" workbookViewId="0" topLeftCell="A1">
      <pane xSplit="5" ySplit="5" topLeftCell="F6" activePane="bottomRight" state="frozen"/>
      <selection pane="topLeft" activeCell="A1" sqref="A1"/>
      <selection pane="topRight" activeCell="E1" sqref="E1"/>
      <selection pane="bottomLeft" activeCell="A6" sqref="A6"/>
      <selection pane="bottomRight" activeCell="Z4" sqref="Z4"/>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hidden="1" customWidth="1"/>
    <col min="29" max="29" width="6.7109375" style="47" hidden="1" customWidth="1"/>
    <col min="30" max="31" width="8.7109375" style="58" customWidth="1"/>
    <col min="32" max="32" width="9.140625" style="55" customWidth="1"/>
    <col min="33" max="33" width="9.28125" style="55" bestFit="1" customWidth="1"/>
    <col min="34" max="36" width="9.140625" style="46" customWidth="1"/>
    <col min="37" max="16384" width="9.140625" style="49" customWidth="1"/>
  </cols>
  <sheetData>
    <row r="1" spans="2:36" s="62" customFormat="1" ht="6.75" customHeight="1">
      <c r="B1" s="55"/>
      <c r="C1" s="25"/>
      <c r="D1" s="25"/>
      <c r="E1" s="25"/>
      <c r="F1" s="61"/>
      <c r="G1" s="61"/>
      <c r="H1" s="61"/>
      <c r="I1" s="61"/>
      <c r="J1" s="60"/>
      <c r="K1" s="61"/>
      <c r="L1" s="60"/>
      <c r="M1" s="60"/>
      <c r="N1" s="60"/>
      <c r="O1" s="60"/>
      <c r="P1" s="60"/>
      <c r="Q1" s="60"/>
      <c r="R1" s="60"/>
      <c r="S1" s="60"/>
      <c r="T1" s="60"/>
      <c r="U1" s="60"/>
      <c r="V1" s="60"/>
      <c r="W1" s="60"/>
      <c r="X1" s="60"/>
      <c r="Y1" s="60"/>
      <c r="Z1" s="60"/>
      <c r="AA1" s="60"/>
      <c r="AB1" s="60"/>
      <c r="AC1" s="60"/>
      <c r="AD1" s="58"/>
      <c r="AE1" s="58"/>
      <c r="AF1" s="55"/>
      <c r="AG1" s="55"/>
      <c r="AH1" s="55"/>
      <c r="AI1" s="55"/>
      <c r="AJ1" s="55"/>
    </row>
    <row r="2" spans="2:36"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2:36" ht="15" customHeight="1" thickTop="1">
      <c r="B3" s="236"/>
      <c r="C3" s="362"/>
      <c r="D3" s="362"/>
      <c r="E3" s="291"/>
      <c r="F3" s="227"/>
      <c r="G3" s="225" t="str">
        <f>F3&amp;2</f>
        <v>2</v>
      </c>
      <c r="H3" s="228" t="s">
        <v>159</v>
      </c>
      <c r="I3" s="225" t="str">
        <f>H3&amp;2</f>
        <v>Adams2</v>
      </c>
      <c r="J3" s="228" t="s">
        <v>158</v>
      </c>
      <c r="K3" s="225" t="str">
        <f>J3&amp;2</f>
        <v>Carter2</v>
      </c>
      <c r="L3" s="228" t="s">
        <v>167</v>
      </c>
      <c r="M3" s="225" t="str">
        <f>L3&amp;2</f>
        <v>Cleveland2</v>
      </c>
      <c r="N3" s="228" t="s">
        <v>164</v>
      </c>
      <c r="O3" s="225" t="str">
        <f>N3&amp;2</f>
        <v>Clinton2</v>
      </c>
      <c r="P3" s="228" t="s">
        <v>165</v>
      </c>
      <c r="Q3" s="225" t="str">
        <f>P3&amp;2</f>
        <v>Ford2</v>
      </c>
      <c r="R3" s="228" t="s">
        <v>162</v>
      </c>
      <c r="S3" s="225" t="str">
        <f>R3&amp;2</f>
        <v>Jefferson2</v>
      </c>
      <c r="T3" s="228" t="s">
        <v>161</v>
      </c>
      <c r="U3" s="225" t="str">
        <f>T3&amp;2</f>
        <v>Lincoln2</v>
      </c>
      <c r="V3" s="228" t="s">
        <v>160</v>
      </c>
      <c r="W3" s="225" t="str">
        <f>V3&amp;2</f>
        <v>Monroe2</v>
      </c>
      <c r="X3" s="228" t="s">
        <v>163</v>
      </c>
      <c r="Y3" s="225" t="str">
        <f>X3&amp;2</f>
        <v>Washington2</v>
      </c>
      <c r="Z3" s="229" t="s">
        <v>166</v>
      </c>
      <c r="AA3" s="225" t="str">
        <f>Z3&amp;2</f>
        <v>Wilson2</v>
      </c>
      <c r="AB3" s="228"/>
      <c r="AC3" s="226" t="str">
        <f>AB3&amp;2</f>
        <v>2</v>
      </c>
      <c r="AD3" s="320">
        <v>2</v>
      </c>
      <c r="AE3" s="123"/>
      <c r="AF3" s="258"/>
      <c r="AG3" s="259" t="s">
        <v>24</v>
      </c>
      <c r="AH3" s="260"/>
      <c r="AI3" s="261"/>
      <c r="AJ3" s="262"/>
    </row>
    <row r="4" spans="2:36" ht="15" customHeight="1" thickBot="1">
      <c r="B4" s="248" t="str">
        <f>$AI$6</f>
        <v>Feb</v>
      </c>
      <c r="C4" s="360" t="s">
        <v>129</v>
      </c>
      <c r="D4" s="360"/>
      <c r="E4" s="291"/>
      <c r="F4" s="240"/>
      <c r="G4" s="252"/>
      <c r="H4" s="242">
        <v>16</v>
      </c>
      <c r="I4" s="252"/>
      <c r="J4" s="242">
        <v>95</v>
      </c>
      <c r="K4" s="252"/>
      <c r="L4" s="242">
        <v>6</v>
      </c>
      <c r="M4" s="252"/>
      <c r="N4" s="242">
        <v>10</v>
      </c>
      <c r="O4" s="252"/>
      <c r="P4" s="242">
        <v>50</v>
      </c>
      <c r="Q4" s="252"/>
      <c r="R4" s="242">
        <v>94</v>
      </c>
      <c r="S4" s="252"/>
      <c r="T4" s="242">
        <v>14.4</v>
      </c>
      <c r="U4" s="252"/>
      <c r="V4" s="242">
        <v>20</v>
      </c>
      <c r="W4" s="252"/>
      <c r="X4" s="242">
        <v>94</v>
      </c>
      <c r="Y4" s="252"/>
      <c r="Z4" s="243">
        <v>10</v>
      </c>
      <c r="AA4" s="282"/>
      <c r="AB4" s="242"/>
      <c r="AC4" s="253"/>
      <c r="AD4" s="288">
        <f>SUM(F4:AC4)</f>
        <v>409.4</v>
      </c>
      <c r="AE4" s="123"/>
      <c r="AF4" s="258"/>
      <c r="AG4" s="264" t="s">
        <v>26</v>
      </c>
      <c r="AH4" s="260"/>
      <c r="AI4" s="261"/>
      <c r="AJ4" s="261"/>
    </row>
    <row r="5" spans="2:36"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54" t="s">
        <v>14</v>
      </c>
      <c r="AD5" s="289"/>
      <c r="AE5" s="244"/>
      <c r="AF5" s="258"/>
      <c r="AG5" s="265" t="s">
        <v>25</v>
      </c>
      <c r="AH5" s="260"/>
      <c r="AI5" s="261"/>
      <c r="AJ5" s="261"/>
    </row>
    <row r="6" spans="2:40" ht="14.25" customHeight="1" thickBot="1" thickTop="1">
      <c r="B6" s="122"/>
      <c r="C6" s="234" t="str">
        <f>$AH6</f>
        <v>Fri</v>
      </c>
      <c r="D6" s="278">
        <f>DAY($AG6)</f>
        <v>1</v>
      </c>
      <c r="E6" s="291"/>
      <c r="F6" s="231" t="s">
        <v>144</v>
      </c>
      <c r="G6" s="213" t="s">
        <v>145</v>
      </c>
      <c r="H6" s="214"/>
      <c r="I6" s="213"/>
      <c r="J6" s="214">
        <v>3</v>
      </c>
      <c r="K6" s="213">
        <v>4</v>
      </c>
      <c r="L6" s="214"/>
      <c r="M6" s="213"/>
      <c r="N6" s="214"/>
      <c r="O6" s="213"/>
      <c r="P6" s="214"/>
      <c r="Q6" s="213"/>
      <c r="R6" s="214"/>
      <c r="S6" s="213"/>
      <c r="T6" s="214"/>
      <c r="U6" s="213"/>
      <c r="V6" s="214"/>
      <c r="W6" s="213"/>
      <c r="X6" s="214">
        <v>2.5</v>
      </c>
      <c r="Y6" s="213">
        <v>0</v>
      </c>
      <c r="Z6" s="214">
        <v>0</v>
      </c>
      <c r="AA6" s="213">
        <v>0</v>
      </c>
      <c r="AB6" s="214" t="s">
        <v>144</v>
      </c>
      <c r="AC6" s="232" t="s">
        <v>145</v>
      </c>
      <c r="AD6" s="290">
        <f>DAY($AG6)</f>
        <v>1</v>
      </c>
      <c r="AE6" s="245"/>
      <c r="AF6" s="124"/>
      <c r="AG6" s="215">
        <v>39479</v>
      </c>
      <c r="AH6" s="305" t="str">
        <f>VLOOKUP(WEEKDAY($AG6),$AK$9:$AL$15,2,FALSE)</f>
        <v>Fri</v>
      </c>
      <c r="AI6" s="344" t="str">
        <f>VLOOKUP(MONTH($AG6),$AM$9:$AN$20,2,FALSE)</f>
        <v>Feb</v>
      </c>
      <c r="AJ6" s="345"/>
      <c r="AK6" s="394" t="s">
        <v>22</v>
      </c>
      <c r="AL6" s="359"/>
      <c r="AM6" s="394" t="s">
        <v>140</v>
      </c>
      <c r="AN6" s="359"/>
    </row>
    <row r="7" spans="2:40" ht="15" customHeight="1" thickBot="1" thickTop="1">
      <c r="B7" s="237"/>
      <c r="C7" s="234" t="str">
        <f aca="true" t="shared" si="0" ref="C7:C36">$AH7</f>
        <v>Sat</v>
      </c>
      <c r="D7" s="278">
        <f aca="true" t="shared" si="1" ref="D7:D36">DAY($AG7)</f>
        <v>2</v>
      </c>
      <c r="E7" s="291"/>
      <c r="F7" s="231"/>
      <c r="G7" s="213"/>
      <c r="H7" s="214"/>
      <c r="I7" s="213"/>
      <c r="J7" s="214"/>
      <c r="K7" s="213"/>
      <c r="L7" s="214"/>
      <c r="M7" s="213"/>
      <c r="N7" s="214"/>
      <c r="O7" s="213"/>
      <c r="P7" s="214"/>
      <c r="Q7" s="213"/>
      <c r="R7" s="214"/>
      <c r="S7" s="213"/>
      <c r="T7" s="214"/>
      <c r="U7" s="213"/>
      <c r="V7" s="214"/>
      <c r="W7" s="213"/>
      <c r="X7" s="214"/>
      <c r="Y7" s="213"/>
      <c r="Z7" s="214"/>
      <c r="AA7" s="213"/>
      <c r="AB7" s="214"/>
      <c r="AC7" s="232"/>
      <c r="AD7" s="290">
        <f aca="true" t="shared" si="2" ref="AD7:AD36">DAY($AG7)</f>
        <v>2</v>
      </c>
      <c r="AE7" s="245"/>
      <c r="AF7" s="124"/>
      <c r="AG7" s="267">
        <f>AG6+1</f>
        <v>39480</v>
      </c>
      <c r="AH7" s="305" t="str">
        <f aca="true" t="shared" si="3" ref="AH7:AH36">VLOOKUP(WEEKDAY($AG7),$AK$9:$AL$15,2,FALSE)</f>
        <v>Sat</v>
      </c>
      <c r="AI7" s="344"/>
      <c r="AJ7" s="345"/>
      <c r="AK7" s="394"/>
      <c r="AL7" s="359"/>
      <c r="AM7" s="394"/>
      <c r="AN7" s="359"/>
    </row>
    <row r="8" spans="2:40" ht="15" customHeight="1" thickBot="1">
      <c r="B8" s="237"/>
      <c r="C8" s="234" t="str">
        <f t="shared" si="0"/>
        <v>Sun</v>
      </c>
      <c r="D8" s="278">
        <f t="shared" si="1"/>
        <v>3</v>
      </c>
      <c r="E8" s="291"/>
      <c r="F8" s="231"/>
      <c r="G8" s="213"/>
      <c r="H8" s="214"/>
      <c r="I8" s="213"/>
      <c r="J8" s="214"/>
      <c r="K8" s="213"/>
      <c r="L8" s="214"/>
      <c r="M8" s="213"/>
      <c r="N8" s="214"/>
      <c r="O8" s="213"/>
      <c r="P8" s="214"/>
      <c r="Q8" s="213"/>
      <c r="R8" s="214"/>
      <c r="S8" s="213"/>
      <c r="T8" s="214"/>
      <c r="U8" s="213"/>
      <c r="V8" s="214"/>
      <c r="W8" s="213"/>
      <c r="X8" s="214"/>
      <c r="Y8" s="213"/>
      <c r="Z8" s="214"/>
      <c r="AA8" s="213"/>
      <c r="AB8" s="214"/>
      <c r="AC8" s="232"/>
      <c r="AD8" s="290">
        <f t="shared" si="2"/>
        <v>3</v>
      </c>
      <c r="AE8" s="245"/>
      <c r="AF8" s="124"/>
      <c r="AG8" s="267">
        <f aca="true" t="shared" si="4" ref="AG8:AG36">AG7+1</f>
        <v>39481</v>
      </c>
      <c r="AH8" s="305" t="str">
        <f t="shared" si="3"/>
        <v>Sun</v>
      </c>
      <c r="AI8" s="344"/>
      <c r="AJ8" s="345"/>
      <c r="AK8" s="394"/>
      <c r="AL8" s="359"/>
      <c r="AM8" s="394"/>
      <c r="AN8" s="359"/>
    </row>
    <row r="9" spans="2:40" ht="15" customHeight="1">
      <c r="B9" s="237"/>
      <c r="C9" s="234" t="str">
        <f t="shared" si="0"/>
        <v>Mon</v>
      </c>
      <c r="D9" s="278">
        <f t="shared" si="1"/>
        <v>4</v>
      </c>
      <c r="E9" s="291"/>
      <c r="F9" s="231"/>
      <c r="G9" s="213"/>
      <c r="H9" s="214"/>
      <c r="I9" s="213"/>
      <c r="J9" s="214">
        <v>6.5</v>
      </c>
      <c r="K9" s="213">
        <v>0</v>
      </c>
      <c r="L9" s="214"/>
      <c r="M9" s="213"/>
      <c r="N9" s="214"/>
      <c r="O9" s="213"/>
      <c r="P9" s="214">
        <v>2</v>
      </c>
      <c r="Q9" s="213">
        <v>0</v>
      </c>
      <c r="R9" s="214"/>
      <c r="S9" s="213"/>
      <c r="T9" s="214"/>
      <c r="U9" s="213"/>
      <c r="V9" s="214">
        <v>5</v>
      </c>
      <c r="W9" s="213">
        <v>0</v>
      </c>
      <c r="X9" s="214">
        <v>6.5</v>
      </c>
      <c r="Y9" s="213">
        <v>2</v>
      </c>
      <c r="Z9" s="214">
        <v>0</v>
      </c>
      <c r="AA9" s="213">
        <v>0</v>
      </c>
      <c r="AB9" s="214"/>
      <c r="AC9" s="232"/>
      <c r="AD9" s="290">
        <f t="shared" si="2"/>
        <v>4</v>
      </c>
      <c r="AE9" s="245"/>
      <c r="AF9" s="124"/>
      <c r="AG9" s="267">
        <f t="shared" si="4"/>
        <v>39482</v>
      </c>
      <c r="AH9" s="305" t="str">
        <f t="shared" si="3"/>
        <v>Mon</v>
      </c>
      <c r="AI9" s="314"/>
      <c r="AJ9" s="340"/>
      <c r="AK9" s="306">
        <v>1</v>
      </c>
      <c r="AL9" s="307" t="s">
        <v>136</v>
      </c>
      <c r="AM9" s="334">
        <v>1</v>
      </c>
      <c r="AN9" s="335" t="s">
        <v>0</v>
      </c>
    </row>
    <row r="10" spans="2:40" ht="15" customHeight="1">
      <c r="B10" s="237"/>
      <c r="C10" s="234" t="str">
        <f t="shared" si="0"/>
        <v>Tue</v>
      </c>
      <c r="D10" s="278">
        <f t="shared" si="1"/>
        <v>5</v>
      </c>
      <c r="E10" s="291"/>
      <c r="F10" s="231"/>
      <c r="G10" s="213"/>
      <c r="H10" s="214">
        <v>4</v>
      </c>
      <c r="I10" s="213">
        <v>0</v>
      </c>
      <c r="J10" s="214">
        <v>6.25</v>
      </c>
      <c r="K10" s="213">
        <v>0</v>
      </c>
      <c r="L10" s="214"/>
      <c r="M10" s="213"/>
      <c r="N10" s="214"/>
      <c r="O10" s="213"/>
      <c r="P10" s="214">
        <v>0</v>
      </c>
      <c r="Q10" s="213">
        <v>0</v>
      </c>
      <c r="R10" s="214">
        <v>4.75</v>
      </c>
      <c r="S10" s="213">
        <v>0</v>
      </c>
      <c r="T10" s="214"/>
      <c r="U10" s="213"/>
      <c r="V10" s="214"/>
      <c r="W10" s="213"/>
      <c r="X10" s="214"/>
      <c r="Y10" s="213"/>
      <c r="Z10" s="214">
        <v>3</v>
      </c>
      <c r="AA10" s="213">
        <v>0</v>
      </c>
      <c r="AB10" s="214"/>
      <c r="AC10" s="232"/>
      <c r="AD10" s="290">
        <f t="shared" si="2"/>
        <v>5</v>
      </c>
      <c r="AE10" s="245"/>
      <c r="AF10" s="124"/>
      <c r="AG10" s="267">
        <f t="shared" si="4"/>
        <v>39483</v>
      </c>
      <c r="AH10" s="305" t="str">
        <f t="shared" si="3"/>
        <v>Tue</v>
      </c>
      <c r="AI10" s="314"/>
      <c r="AJ10" s="341"/>
      <c r="AK10" s="310">
        <v>2</v>
      </c>
      <c r="AL10" s="311" t="s">
        <v>131</v>
      </c>
      <c r="AM10" s="336">
        <v>2</v>
      </c>
      <c r="AN10" s="337" t="s">
        <v>1</v>
      </c>
    </row>
    <row r="11" spans="2:40" ht="15" customHeight="1">
      <c r="B11" s="238"/>
      <c r="C11" s="234" t="str">
        <f t="shared" si="0"/>
        <v>Wed</v>
      </c>
      <c r="D11" s="278">
        <f t="shared" si="1"/>
        <v>6</v>
      </c>
      <c r="E11" s="291"/>
      <c r="F11" s="231"/>
      <c r="G11" s="213"/>
      <c r="H11" s="214"/>
      <c r="I11" s="213"/>
      <c r="J11" s="214">
        <v>6.5</v>
      </c>
      <c r="K11" s="213">
        <v>1</v>
      </c>
      <c r="L11" s="214"/>
      <c r="M11" s="213"/>
      <c r="N11" s="214"/>
      <c r="O11" s="213"/>
      <c r="P11" s="214">
        <v>0</v>
      </c>
      <c r="Q11" s="213"/>
      <c r="R11" s="214">
        <v>2</v>
      </c>
      <c r="S11" s="213">
        <v>1</v>
      </c>
      <c r="T11" s="214"/>
      <c r="U11" s="213"/>
      <c r="V11" s="214"/>
      <c r="W11" s="213"/>
      <c r="X11" s="214"/>
      <c r="Y11" s="213"/>
      <c r="Z11" s="214">
        <v>0</v>
      </c>
      <c r="AA11" s="213">
        <v>0</v>
      </c>
      <c r="AB11" s="214"/>
      <c r="AC11" s="232"/>
      <c r="AD11" s="290">
        <f t="shared" si="2"/>
        <v>6</v>
      </c>
      <c r="AE11" s="245"/>
      <c r="AF11" s="124"/>
      <c r="AG11" s="267">
        <f t="shared" si="4"/>
        <v>39484</v>
      </c>
      <c r="AH11" s="305" t="str">
        <f t="shared" si="3"/>
        <v>Wed</v>
      </c>
      <c r="AI11" s="314"/>
      <c r="AJ11" s="340"/>
      <c r="AK11" s="310">
        <v>3</v>
      </c>
      <c r="AL11" s="314" t="s">
        <v>132</v>
      </c>
      <c r="AM11" s="336">
        <v>3</v>
      </c>
      <c r="AN11" s="337" t="s">
        <v>2</v>
      </c>
    </row>
    <row r="12" spans="2:40" ht="15" customHeight="1">
      <c r="B12" s="237"/>
      <c r="C12" s="234" t="str">
        <f t="shared" si="0"/>
        <v>Thu</v>
      </c>
      <c r="D12" s="278">
        <f t="shared" si="1"/>
        <v>7</v>
      </c>
      <c r="E12" s="291"/>
      <c r="F12" s="231"/>
      <c r="G12" s="213"/>
      <c r="H12" s="214"/>
      <c r="I12" s="213"/>
      <c r="J12" s="214">
        <v>7</v>
      </c>
      <c r="K12" s="213">
        <v>2</v>
      </c>
      <c r="L12" s="214"/>
      <c r="M12" s="213"/>
      <c r="N12" s="214"/>
      <c r="O12" s="213"/>
      <c r="P12" s="214">
        <v>0</v>
      </c>
      <c r="Q12" s="213">
        <v>0</v>
      </c>
      <c r="R12" s="214">
        <v>2</v>
      </c>
      <c r="S12" s="213">
        <v>0</v>
      </c>
      <c r="T12" s="214"/>
      <c r="U12" s="213"/>
      <c r="V12" s="214"/>
      <c r="W12" s="213"/>
      <c r="X12" s="214"/>
      <c r="Y12" s="213"/>
      <c r="Z12" s="214">
        <v>1</v>
      </c>
      <c r="AA12" s="213">
        <v>0</v>
      </c>
      <c r="AB12" s="214"/>
      <c r="AC12" s="232"/>
      <c r="AD12" s="290">
        <f t="shared" si="2"/>
        <v>7</v>
      </c>
      <c r="AE12" s="245"/>
      <c r="AF12" s="124"/>
      <c r="AG12" s="267">
        <f t="shared" si="4"/>
        <v>39485</v>
      </c>
      <c r="AH12" s="305" t="str">
        <f t="shared" si="3"/>
        <v>Thu</v>
      </c>
      <c r="AI12" s="314"/>
      <c r="AJ12" s="340"/>
      <c r="AK12" s="310">
        <v>4</v>
      </c>
      <c r="AL12" s="314" t="s">
        <v>133</v>
      </c>
      <c r="AM12" s="336">
        <v>4</v>
      </c>
      <c r="AN12" s="337" t="s">
        <v>3</v>
      </c>
    </row>
    <row r="13" spans="2:40" ht="15" customHeight="1">
      <c r="B13" s="237"/>
      <c r="C13" s="234" t="str">
        <f t="shared" si="0"/>
        <v>Fri</v>
      </c>
      <c r="D13" s="278">
        <f t="shared" si="1"/>
        <v>8</v>
      </c>
      <c r="E13" s="291"/>
      <c r="F13" s="231"/>
      <c r="G13" s="213"/>
      <c r="H13" s="214"/>
      <c r="I13" s="213"/>
      <c r="J13" s="214">
        <v>5.5</v>
      </c>
      <c r="K13" s="213">
        <v>2</v>
      </c>
      <c r="L13" s="214"/>
      <c r="M13" s="213"/>
      <c r="N13" s="214"/>
      <c r="O13" s="213"/>
      <c r="P13" s="214"/>
      <c r="Q13" s="213"/>
      <c r="R13" s="214">
        <v>3</v>
      </c>
      <c r="S13" s="213">
        <v>0</v>
      </c>
      <c r="T13" s="214"/>
      <c r="U13" s="213"/>
      <c r="V13" s="214"/>
      <c r="W13" s="213"/>
      <c r="X13" s="214"/>
      <c r="Y13" s="213"/>
      <c r="Z13" s="214">
        <v>2</v>
      </c>
      <c r="AA13" s="213">
        <v>1</v>
      </c>
      <c r="AB13" s="214"/>
      <c r="AC13" s="232"/>
      <c r="AD13" s="290">
        <f t="shared" si="2"/>
        <v>8</v>
      </c>
      <c r="AE13" s="245"/>
      <c r="AF13" s="124"/>
      <c r="AG13" s="267">
        <f t="shared" si="4"/>
        <v>39486</v>
      </c>
      <c r="AH13" s="305" t="str">
        <f t="shared" si="3"/>
        <v>Fri</v>
      </c>
      <c r="AI13" s="314"/>
      <c r="AJ13" s="340"/>
      <c r="AK13" s="310">
        <v>5</v>
      </c>
      <c r="AL13" s="314" t="s">
        <v>137</v>
      </c>
      <c r="AM13" s="336">
        <v>5</v>
      </c>
      <c r="AN13" s="337" t="s">
        <v>4</v>
      </c>
    </row>
    <row r="14" spans="2:40" ht="15" customHeight="1">
      <c r="B14" s="237"/>
      <c r="C14" s="234" t="str">
        <f t="shared" si="0"/>
        <v>Sat</v>
      </c>
      <c r="D14" s="278">
        <f t="shared" si="1"/>
        <v>9</v>
      </c>
      <c r="E14" s="291"/>
      <c r="F14" s="231"/>
      <c r="G14" s="213"/>
      <c r="H14" s="214"/>
      <c r="I14" s="213"/>
      <c r="J14" s="214"/>
      <c r="K14" s="213"/>
      <c r="L14" s="214"/>
      <c r="M14" s="213"/>
      <c r="N14" s="214"/>
      <c r="O14" s="213"/>
      <c r="P14" s="214"/>
      <c r="Q14" s="213"/>
      <c r="R14" s="214"/>
      <c r="S14" s="213"/>
      <c r="T14" s="214"/>
      <c r="U14" s="213"/>
      <c r="V14" s="214"/>
      <c r="W14" s="213"/>
      <c r="X14" s="214"/>
      <c r="Y14" s="213"/>
      <c r="Z14" s="214"/>
      <c r="AA14" s="213"/>
      <c r="AB14" s="214"/>
      <c r="AC14" s="232"/>
      <c r="AD14" s="290">
        <f t="shared" si="2"/>
        <v>9</v>
      </c>
      <c r="AE14" s="245"/>
      <c r="AF14" s="124"/>
      <c r="AG14" s="267">
        <f t="shared" si="4"/>
        <v>39487</v>
      </c>
      <c r="AH14" s="305" t="str">
        <f t="shared" si="3"/>
        <v>Sat</v>
      </c>
      <c r="AI14" s="314"/>
      <c r="AJ14" s="341"/>
      <c r="AK14" s="310">
        <v>6</v>
      </c>
      <c r="AL14" s="311" t="s">
        <v>134</v>
      </c>
      <c r="AM14" s="336">
        <v>6</v>
      </c>
      <c r="AN14" s="337" t="s">
        <v>39</v>
      </c>
    </row>
    <row r="15" spans="2:40" ht="15" customHeight="1" thickBot="1">
      <c r="B15" s="237"/>
      <c r="C15" s="234" t="str">
        <f t="shared" si="0"/>
        <v>Sun</v>
      </c>
      <c r="D15" s="278">
        <f t="shared" si="1"/>
        <v>10</v>
      </c>
      <c r="E15" s="291"/>
      <c r="F15" s="231"/>
      <c r="G15" s="213"/>
      <c r="H15" s="214"/>
      <c r="I15" s="213"/>
      <c r="J15" s="214"/>
      <c r="K15" s="213"/>
      <c r="L15" s="214"/>
      <c r="M15" s="213"/>
      <c r="N15" s="214"/>
      <c r="O15" s="213"/>
      <c r="P15" s="214"/>
      <c r="Q15" s="213"/>
      <c r="R15" s="214"/>
      <c r="S15" s="213"/>
      <c r="T15" s="214"/>
      <c r="U15" s="213"/>
      <c r="V15" s="214"/>
      <c r="W15" s="213"/>
      <c r="X15" s="214"/>
      <c r="Y15" s="213"/>
      <c r="Z15" s="214"/>
      <c r="AA15" s="213"/>
      <c r="AB15" s="214"/>
      <c r="AC15" s="232"/>
      <c r="AD15" s="290">
        <f t="shared" si="2"/>
        <v>10</v>
      </c>
      <c r="AE15" s="245"/>
      <c r="AF15" s="124"/>
      <c r="AG15" s="267">
        <f t="shared" si="4"/>
        <v>39488</v>
      </c>
      <c r="AH15" s="305" t="str">
        <f t="shared" si="3"/>
        <v>Sun</v>
      </c>
      <c r="AI15" s="311"/>
      <c r="AJ15" s="341"/>
      <c r="AK15" s="315">
        <v>7</v>
      </c>
      <c r="AL15" s="316" t="s">
        <v>135</v>
      </c>
      <c r="AM15" s="336">
        <v>7</v>
      </c>
      <c r="AN15" s="337" t="s">
        <v>40</v>
      </c>
    </row>
    <row r="16" spans="2:40" ht="15" customHeight="1">
      <c r="B16" s="237"/>
      <c r="C16" s="234" t="str">
        <f t="shared" si="0"/>
        <v>Mon</v>
      </c>
      <c r="D16" s="278">
        <f t="shared" si="1"/>
        <v>11</v>
      </c>
      <c r="E16" s="291"/>
      <c r="F16" s="231"/>
      <c r="G16" s="213"/>
      <c r="H16" s="214"/>
      <c r="I16" s="213"/>
      <c r="J16" s="214">
        <v>5.5</v>
      </c>
      <c r="K16" s="213">
        <v>0</v>
      </c>
      <c r="L16" s="214"/>
      <c r="M16" s="213"/>
      <c r="N16" s="214"/>
      <c r="O16" s="213"/>
      <c r="P16" s="214">
        <v>2</v>
      </c>
      <c r="Q16" s="213">
        <v>0</v>
      </c>
      <c r="R16" s="214">
        <v>3</v>
      </c>
      <c r="S16" s="213">
        <v>1</v>
      </c>
      <c r="T16" s="214"/>
      <c r="U16" s="213"/>
      <c r="V16" s="214"/>
      <c r="W16" s="213"/>
      <c r="X16" s="214"/>
      <c r="Y16" s="213"/>
      <c r="Z16" s="214">
        <v>2</v>
      </c>
      <c r="AA16" s="213">
        <v>0</v>
      </c>
      <c r="AB16" s="214"/>
      <c r="AC16" s="232"/>
      <c r="AD16" s="290">
        <f t="shared" si="2"/>
        <v>11</v>
      </c>
      <c r="AE16" s="245"/>
      <c r="AF16" s="124"/>
      <c r="AG16" s="267">
        <f t="shared" si="4"/>
        <v>39489</v>
      </c>
      <c r="AH16" s="305" t="str">
        <f t="shared" si="3"/>
        <v>Mon</v>
      </c>
      <c r="AI16" s="317"/>
      <c r="AJ16" s="317"/>
      <c r="AK16" s="62"/>
      <c r="AL16" s="62"/>
      <c r="AM16" s="336">
        <v>8</v>
      </c>
      <c r="AN16" s="337" t="s">
        <v>9</v>
      </c>
    </row>
    <row r="17" spans="2:40" ht="15" customHeight="1">
      <c r="B17" s="237"/>
      <c r="C17" s="234" t="str">
        <f t="shared" si="0"/>
        <v>Tue</v>
      </c>
      <c r="D17" s="278">
        <f t="shared" si="1"/>
        <v>12</v>
      </c>
      <c r="E17" s="291"/>
      <c r="F17" s="231"/>
      <c r="G17" s="213"/>
      <c r="H17" s="214">
        <v>4</v>
      </c>
      <c r="I17" s="213">
        <v>1</v>
      </c>
      <c r="J17" s="214">
        <v>6</v>
      </c>
      <c r="K17" s="213">
        <v>1</v>
      </c>
      <c r="L17" s="214"/>
      <c r="M17" s="213"/>
      <c r="N17" s="214"/>
      <c r="O17" s="213"/>
      <c r="P17" s="214">
        <v>0</v>
      </c>
      <c r="Q17" s="213">
        <v>0</v>
      </c>
      <c r="R17" s="214">
        <v>3.5</v>
      </c>
      <c r="S17" s="213">
        <v>1</v>
      </c>
      <c r="T17" s="214"/>
      <c r="U17" s="213"/>
      <c r="V17" s="214"/>
      <c r="W17" s="213"/>
      <c r="X17" s="214">
        <v>8.75</v>
      </c>
      <c r="Y17" s="213">
        <v>1</v>
      </c>
      <c r="Z17" s="214">
        <v>2</v>
      </c>
      <c r="AA17" s="213">
        <v>2</v>
      </c>
      <c r="AB17" s="214"/>
      <c r="AC17" s="232"/>
      <c r="AD17" s="290">
        <f t="shared" si="2"/>
        <v>12</v>
      </c>
      <c r="AE17" s="245"/>
      <c r="AF17" s="124"/>
      <c r="AG17" s="267">
        <f t="shared" si="4"/>
        <v>39490</v>
      </c>
      <c r="AH17" s="305" t="str">
        <f t="shared" si="3"/>
        <v>Tue</v>
      </c>
      <c r="AI17" s="317"/>
      <c r="AJ17" s="317"/>
      <c r="AK17" s="62"/>
      <c r="AL17" s="62"/>
      <c r="AM17" s="336">
        <v>9</v>
      </c>
      <c r="AN17" s="337" t="s">
        <v>41</v>
      </c>
    </row>
    <row r="18" spans="2:40" ht="15" customHeight="1">
      <c r="B18" s="237"/>
      <c r="C18" s="234" t="str">
        <f t="shared" si="0"/>
        <v>Wed</v>
      </c>
      <c r="D18" s="278">
        <f t="shared" si="1"/>
        <v>13</v>
      </c>
      <c r="E18" s="291"/>
      <c r="F18" s="231"/>
      <c r="G18" s="213"/>
      <c r="H18" s="214"/>
      <c r="I18" s="213"/>
      <c r="J18" s="214">
        <v>6</v>
      </c>
      <c r="K18" s="213">
        <v>0</v>
      </c>
      <c r="L18" s="214"/>
      <c r="M18" s="213"/>
      <c r="N18" s="214"/>
      <c r="O18" s="213"/>
      <c r="P18" s="214"/>
      <c r="Q18" s="213"/>
      <c r="R18" s="214">
        <v>3</v>
      </c>
      <c r="S18" s="213">
        <v>2</v>
      </c>
      <c r="T18" s="214"/>
      <c r="U18" s="213"/>
      <c r="V18" s="214"/>
      <c r="W18" s="213"/>
      <c r="X18" s="214">
        <v>7</v>
      </c>
      <c r="Y18" s="213">
        <v>2</v>
      </c>
      <c r="Z18" s="214">
        <v>1</v>
      </c>
      <c r="AA18" s="213">
        <v>0</v>
      </c>
      <c r="AB18" s="214"/>
      <c r="AC18" s="232"/>
      <c r="AD18" s="290">
        <f t="shared" si="2"/>
        <v>13</v>
      </c>
      <c r="AE18" s="245"/>
      <c r="AF18" s="124"/>
      <c r="AG18" s="267">
        <f t="shared" si="4"/>
        <v>39491</v>
      </c>
      <c r="AH18" s="305" t="str">
        <f t="shared" si="3"/>
        <v>Wed</v>
      </c>
      <c r="AI18" s="317"/>
      <c r="AJ18" s="317"/>
      <c r="AK18" s="62"/>
      <c r="AL18" s="62"/>
      <c r="AM18" s="336">
        <v>10</v>
      </c>
      <c r="AN18" s="337" t="s">
        <v>5</v>
      </c>
    </row>
    <row r="19" spans="2:40" ht="15" customHeight="1">
      <c r="B19" s="237"/>
      <c r="C19" s="234" t="str">
        <f t="shared" si="0"/>
        <v>Thu</v>
      </c>
      <c r="D19" s="278">
        <f t="shared" si="1"/>
        <v>14</v>
      </c>
      <c r="E19" s="291"/>
      <c r="F19" s="231"/>
      <c r="G19" s="213"/>
      <c r="H19" s="214"/>
      <c r="I19" s="213"/>
      <c r="J19" s="214">
        <v>6.5</v>
      </c>
      <c r="K19" s="213">
        <v>0</v>
      </c>
      <c r="L19" s="214"/>
      <c r="M19" s="213"/>
      <c r="N19" s="214"/>
      <c r="O19" s="213"/>
      <c r="P19" s="214">
        <v>0</v>
      </c>
      <c r="Q19" s="213">
        <v>0</v>
      </c>
      <c r="R19" s="214">
        <v>5</v>
      </c>
      <c r="S19" s="213">
        <v>0</v>
      </c>
      <c r="T19" s="214"/>
      <c r="U19" s="213"/>
      <c r="V19" s="214"/>
      <c r="W19" s="213"/>
      <c r="X19" s="214">
        <v>9</v>
      </c>
      <c r="Y19" s="213">
        <v>0</v>
      </c>
      <c r="Z19" s="214">
        <v>1</v>
      </c>
      <c r="AA19" s="213">
        <v>1</v>
      </c>
      <c r="AB19" s="214"/>
      <c r="AC19" s="232"/>
      <c r="AD19" s="290">
        <f t="shared" si="2"/>
        <v>14</v>
      </c>
      <c r="AE19" s="245"/>
      <c r="AF19" s="124"/>
      <c r="AG19" s="267">
        <f t="shared" si="4"/>
        <v>39492</v>
      </c>
      <c r="AH19" s="305" t="str">
        <f t="shared" si="3"/>
        <v>Thu</v>
      </c>
      <c r="AI19" s="317"/>
      <c r="AJ19" s="317"/>
      <c r="AK19" s="62"/>
      <c r="AL19" s="62"/>
      <c r="AM19" s="336">
        <v>11</v>
      </c>
      <c r="AN19" s="337" t="s">
        <v>6</v>
      </c>
    </row>
    <row r="20" spans="2:40" ht="15" customHeight="1" thickBot="1">
      <c r="B20" s="237"/>
      <c r="C20" s="234" t="str">
        <f t="shared" si="0"/>
        <v>Fri</v>
      </c>
      <c r="D20" s="278">
        <f t="shared" si="1"/>
        <v>15</v>
      </c>
      <c r="E20" s="291"/>
      <c r="F20" s="231"/>
      <c r="G20" s="213"/>
      <c r="H20" s="214"/>
      <c r="I20" s="213"/>
      <c r="J20" s="214">
        <v>7</v>
      </c>
      <c r="K20" s="213">
        <v>0</v>
      </c>
      <c r="L20" s="214"/>
      <c r="M20" s="213"/>
      <c r="N20" s="214"/>
      <c r="O20" s="213"/>
      <c r="P20" s="214"/>
      <c r="Q20" s="213"/>
      <c r="R20" s="214">
        <v>3</v>
      </c>
      <c r="S20" s="213">
        <v>2</v>
      </c>
      <c r="T20" s="214"/>
      <c r="U20" s="213"/>
      <c r="V20" s="214"/>
      <c r="W20" s="213"/>
      <c r="X20" s="214">
        <v>5.5</v>
      </c>
      <c r="Y20" s="213">
        <v>1</v>
      </c>
      <c r="Z20" s="214">
        <v>2</v>
      </c>
      <c r="AA20" s="213">
        <v>0</v>
      </c>
      <c r="AB20" s="214"/>
      <c r="AC20" s="232"/>
      <c r="AD20" s="290">
        <f t="shared" si="2"/>
        <v>15</v>
      </c>
      <c r="AE20" s="245"/>
      <c r="AF20" s="124"/>
      <c r="AG20" s="267">
        <f t="shared" si="4"/>
        <v>39493</v>
      </c>
      <c r="AH20" s="305" t="str">
        <f t="shared" si="3"/>
        <v>Fri</v>
      </c>
      <c r="AI20" s="317"/>
      <c r="AJ20" s="317"/>
      <c r="AK20" s="62"/>
      <c r="AL20" s="62"/>
      <c r="AM20" s="338">
        <v>12</v>
      </c>
      <c r="AN20" s="339" t="s">
        <v>7</v>
      </c>
    </row>
    <row r="21" spans="2:36" ht="15" customHeight="1">
      <c r="B21" s="237"/>
      <c r="C21" s="234" t="str">
        <f t="shared" si="0"/>
        <v>Sat</v>
      </c>
      <c r="D21" s="278">
        <f t="shared" si="1"/>
        <v>16</v>
      </c>
      <c r="E21" s="291"/>
      <c r="F21" s="231"/>
      <c r="G21" s="213"/>
      <c r="H21" s="214"/>
      <c r="I21" s="213"/>
      <c r="J21" s="214"/>
      <c r="K21" s="213"/>
      <c r="L21" s="214"/>
      <c r="M21" s="213"/>
      <c r="N21" s="214"/>
      <c r="O21" s="213"/>
      <c r="P21" s="214"/>
      <c r="Q21" s="213"/>
      <c r="R21" s="214"/>
      <c r="S21" s="213"/>
      <c r="T21" s="214"/>
      <c r="U21" s="213"/>
      <c r="V21" s="214"/>
      <c r="W21" s="213"/>
      <c r="X21" s="214"/>
      <c r="Y21" s="213"/>
      <c r="Z21" s="214"/>
      <c r="AA21" s="213"/>
      <c r="AB21" s="214"/>
      <c r="AC21" s="232"/>
      <c r="AD21" s="290">
        <f t="shared" si="2"/>
        <v>16</v>
      </c>
      <c r="AE21" s="245"/>
      <c r="AF21" s="124"/>
      <c r="AG21" s="267">
        <f t="shared" si="4"/>
        <v>39494</v>
      </c>
      <c r="AH21" s="305" t="str">
        <f t="shared" si="3"/>
        <v>Sat</v>
      </c>
      <c r="AI21" s="317"/>
      <c r="AJ21" s="317"/>
    </row>
    <row r="22" spans="2:36" ht="15" customHeight="1">
      <c r="B22" s="237"/>
      <c r="C22" s="234" t="str">
        <f t="shared" si="0"/>
        <v>Sun</v>
      </c>
      <c r="D22" s="278">
        <f t="shared" si="1"/>
        <v>17</v>
      </c>
      <c r="E22" s="291"/>
      <c r="F22" s="231"/>
      <c r="G22" s="213"/>
      <c r="H22" s="214"/>
      <c r="I22" s="213"/>
      <c r="J22" s="214"/>
      <c r="K22" s="213"/>
      <c r="L22" s="214"/>
      <c r="M22" s="213"/>
      <c r="N22" s="214"/>
      <c r="O22" s="213"/>
      <c r="P22" s="214"/>
      <c r="Q22" s="213"/>
      <c r="R22" s="214"/>
      <c r="S22" s="213"/>
      <c r="T22" s="214"/>
      <c r="U22" s="213"/>
      <c r="V22" s="214"/>
      <c r="W22" s="213"/>
      <c r="X22" s="214"/>
      <c r="Y22" s="213"/>
      <c r="Z22" s="214"/>
      <c r="AA22" s="213"/>
      <c r="AB22" s="214"/>
      <c r="AC22" s="232"/>
      <c r="AD22" s="290">
        <f t="shared" si="2"/>
        <v>17</v>
      </c>
      <c r="AE22" s="245"/>
      <c r="AF22" s="124"/>
      <c r="AG22" s="267">
        <f t="shared" si="4"/>
        <v>39495</v>
      </c>
      <c r="AH22" s="305" t="str">
        <f t="shared" si="3"/>
        <v>Sun</v>
      </c>
      <c r="AI22" s="317"/>
      <c r="AJ22" s="317"/>
    </row>
    <row r="23" spans="2:36" ht="15" customHeight="1">
      <c r="B23" s="237"/>
      <c r="C23" s="234" t="str">
        <f t="shared" si="0"/>
        <v>Mon</v>
      </c>
      <c r="D23" s="278">
        <f t="shared" si="1"/>
        <v>18</v>
      </c>
      <c r="E23" s="291"/>
      <c r="F23" s="231"/>
      <c r="G23" s="213"/>
      <c r="H23" s="214"/>
      <c r="I23" s="213"/>
      <c r="J23" s="214">
        <v>3.5</v>
      </c>
      <c r="K23" s="213">
        <v>3</v>
      </c>
      <c r="L23" s="214"/>
      <c r="M23" s="213"/>
      <c r="N23" s="214"/>
      <c r="O23" s="213"/>
      <c r="P23" s="214">
        <v>3</v>
      </c>
      <c r="Q23" s="213">
        <v>0</v>
      </c>
      <c r="R23" s="214">
        <v>2</v>
      </c>
      <c r="S23" s="213">
        <v>1</v>
      </c>
      <c r="T23" s="214"/>
      <c r="U23" s="213"/>
      <c r="V23" s="214"/>
      <c r="W23" s="213"/>
      <c r="X23" s="214">
        <v>2</v>
      </c>
      <c r="Y23" s="213">
        <v>0</v>
      </c>
      <c r="Z23" s="214">
        <v>1</v>
      </c>
      <c r="AA23" s="213">
        <v>0</v>
      </c>
      <c r="AB23" s="214"/>
      <c r="AC23" s="232"/>
      <c r="AD23" s="290">
        <f t="shared" si="2"/>
        <v>18</v>
      </c>
      <c r="AE23" s="245"/>
      <c r="AF23" s="124"/>
      <c r="AG23" s="267">
        <f t="shared" si="4"/>
        <v>39496</v>
      </c>
      <c r="AH23" s="305" t="str">
        <f t="shared" si="3"/>
        <v>Mon</v>
      </c>
      <c r="AI23" s="317"/>
      <c r="AJ23" s="317"/>
    </row>
    <row r="24" spans="2:36" ht="15" customHeight="1">
      <c r="B24" s="237"/>
      <c r="C24" s="234" t="str">
        <f t="shared" si="0"/>
        <v>Tue</v>
      </c>
      <c r="D24" s="278">
        <f t="shared" si="1"/>
        <v>19</v>
      </c>
      <c r="E24" s="291"/>
      <c r="F24" s="231"/>
      <c r="G24" s="213"/>
      <c r="H24" s="214">
        <v>0</v>
      </c>
      <c r="I24" s="213">
        <v>0</v>
      </c>
      <c r="J24" s="214">
        <v>3</v>
      </c>
      <c r="K24" s="213">
        <v>3</v>
      </c>
      <c r="L24" s="214"/>
      <c r="M24" s="213"/>
      <c r="N24" s="214"/>
      <c r="O24" s="213"/>
      <c r="P24" s="214">
        <v>0</v>
      </c>
      <c r="Q24" s="213">
        <v>0</v>
      </c>
      <c r="R24" s="214">
        <v>5</v>
      </c>
      <c r="S24" s="213">
        <v>1</v>
      </c>
      <c r="T24" s="214"/>
      <c r="U24" s="213"/>
      <c r="V24" s="214"/>
      <c r="W24" s="213"/>
      <c r="X24" s="214">
        <v>5</v>
      </c>
      <c r="Y24" s="213">
        <v>1</v>
      </c>
      <c r="Z24" s="214">
        <v>1</v>
      </c>
      <c r="AA24" s="213">
        <v>2</v>
      </c>
      <c r="AB24" s="214"/>
      <c r="AC24" s="232"/>
      <c r="AD24" s="290">
        <f t="shared" si="2"/>
        <v>19</v>
      </c>
      <c r="AE24" s="245"/>
      <c r="AF24" s="124"/>
      <c r="AG24" s="267">
        <f t="shared" si="4"/>
        <v>39497</v>
      </c>
      <c r="AH24" s="305" t="str">
        <f t="shared" si="3"/>
        <v>Tue</v>
      </c>
      <c r="AI24" s="317"/>
      <c r="AJ24" s="317"/>
    </row>
    <row r="25" spans="2:36" ht="15" customHeight="1">
      <c r="B25" s="237"/>
      <c r="C25" s="234" t="str">
        <f t="shared" si="0"/>
        <v>Wed</v>
      </c>
      <c r="D25" s="278">
        <f t="shared" si="1"/>
        <v>20</v>
      </c>
      <c r="E25" s="291"/>
      <c r="F25" s="231"/>
      <c r="G25" s="213"/>
      <c r="H25" s="214"/>
      <c r="I25" s="213"/>
      <c r="J25" s="214">
        <v>7</v>
      </c>
      <c r="K25" s="213">
        <v>0</v>
      </c>
      <c r="L25" s="214"/>
      <c r="M25" s="213"/>
      <c r="N25" s="214"/>
      <c r="O25" s="213"/>
      <c r="P25" s="214"/>
      <c r="Q25" s="213"/>
      <c r="R25" s="214">
        <v>1</v>
      </c>
      <c r="S25" s="213">
        <v>0</v>
      </c>
      <c r="T25" s="214"/>
      <c r="U25" s="213"/>
      <c r="V25" s="214"/>
      <c r="W25" s="213"/>
      <c r="X25" s="214">
        <v>8.75</v>
      </c>
      <c r="Y25" s="213">
        <v>1</v>
      </c>
      <c r="Z25" s="214">
        <v>1</v>
      </c>
      <c r="AA25" s="213">
        <v>0</v>
      </c>
      <c r="AB25" s="214"/>
      <c r="AC25" s="232"/>
      <c r="AD25" s="290">
        <f t="shared" si="2"/>
        <v>20</v>
      </c>
      <c r="AE25" s="245"/>
      <c r="AF25" s="124"/>
      <c r="AG25" s="267">
        <f t="shared" si="4"/>
        <v>39498</v>
      </c>
      <c r="AH25" s="305" t="str">
        <f t="shared" si="3"/>
        <v>Wed</v>
      </c>
      <c r="AI25" s="317"/>
      <c r="AJ25" s="317"/>
    </row>
    <row r="26" spans="2:36" ht="15" customHeight="1">
      <c r="B26" s="237"/>
      <c r="C26" s="234" t="str">
        <f t="shared" si="0"/>
        <v>Thu</v>
      </c>
      <c r="D26" s="278">
        <f t="shared" si="1"/>
        <v>21</v>
      </c>
      <c r="E26" s="291"/>
      <c r="F26" s="231"/>
      <c r="G26" s="213"/>
      <c r="H26" s="214"/>
      <c r="I26" s="213"/>
      <c r="J26" s="214">
        <v>5</v>
      </c>
      <c r="K26" s="213">
        <v>2</v>
      </c>
      <c r="L26" s="214"/>
      <c r="M26" s="213"/>
      <c r="N26" s="214"/>
      <c r="O26" s="213"/>
      <c r="P26" s="214"/>
      <c r="Q26" s="213"/>
      <c r="R26" s="214">
        <v>1</v>
      </c>
      <c r="S26" s="213">
        <v>0</v>
      </c>
      <c r="T26" s="214"/>
      <c r="U26" s="213"/>
      <c r="V26" s="214"/>
      <c r="W26" s="213"/>
      <c r="X26" s="214">
        <v>6.5</v>
      </c>
      <c r="Y26" s="213">
        <v>0</v>
      </c>
      <c r="Z26" s="214">
        <v>3</v>
      </c>
      <c r="AA26" s="213">
        <v>1</v>
      </c>
      <c r="AB26" s="214"/>
      <c r="AC26" s="232"/>
      <c r="AD26" s="290">
        <f t="shared" si="2"/>
        <v>21</v>
      </c>
      <c r="AE26" s="245"/>
      <c r="AF26" s="124"/>
      <c r="AG26" s="267">
        <f t="shared" si="4"/>
        <v>39499</v>
      </c>
      <c r="AH26" s="305" t="str">
        <f t="shared" si="3"/>
        <v>Thu</v>
      </c>
      <c r="AI26" s="317"/>
      <c r="AJ26" s="317"/>
    </row>
    <row r="27" spans="2:36" ht="15" customHeight="1">
      <c r="B27" s="237"/>
      <c r="C27" s="234" t="str">
        <f t="shared" si="0"/>
        <v>Fri</v>
      </c>
      <c r="D27" s="278">
        <f t="shared" si="1"/>
        <v>22</v>
      </c>
      <c r="E27" s="291"/>
      <c r="F27" s="231"/>
      <c r="G27" s="213"/>
      <c r="H27" s="214"/>
      <c r="I27" s="213"/>
      <c r="J27" s="214">
        <v>4.75</v>
      </c>
      <c r="K27" s="213">
        <v>2</v>
      </c>
      <c r="L27" s="214"/>
      <c r="M27" s="213"/>
      <c r="N27" s="214"/>
      <c r="O27" s="213"/>
      <c r="P27" s="214"/>
      <c r="Q27" s="213"/>
      <c r="R27" s="214">
        <v>5</v>
      </c>
      <c r="S27" s="213">
        <v>0</v>
      </c>
      <c r="T27" s="214"/>
      <c r="U27" s="213"/>
      <c r="V27" s="214"/>
      <c r="W27" s="213"/>
      <c r="X27" s="214">
        <v>4.5</v>
      </c>
      <c r="Y27" s="213">
        <v>1</v>
      </c>
      <c r="Z27" s="214">
        <v>1</v>
      </c>
      <c r="AA27" s="213">
        <v>3</v>
      </c>
      <c r="AB27" s="214"/>
      <c r="AC27" s="232"/>
      <c r="AD27" s="290">
        <f t="shared" si="2"/>
        <v>22</v>
      </c>
      <c r="AE27" s="245"/>
      <c r="AF27" s="124"/>
      <c r="AG27" s="267">
        <f t="shared" si="4"/>
        <v>39500</v>
      </c>
      <c r="AH27" s="305" t="str">
        <f t="shared" si="3"/>
        <v>Fri</v>
      </c>
      <c r="AI27" s="317"/>
      <c r="AJ27" s="317"/>
    </row>
    <row r="28" spans="2:36" ht="15" customHeight="1">
      <c r="B28" s="237"/>
      <c r="C28" s="234" t="str">
        <f t="shared" si="0"/>
        <v>Sat</v>
      </c>
      <c r="D28" s="278">
        <f t="shared" si="1"/>
        <v>23</v>
      </c>
      <c r="E28" s="291"/>
      <c r="F28" s="231"/>
      <c r="G28" s="213"/>
      <c r="H28" s="214"/>
      <c r="I28" s="213"/>
      <c r="J28" s="214"/>
      <c r="K28" s="213"/>
      <c r="L28" s="214"/>
      <c r="M28" s="213"/>
      <c r="N28" s="214"/>
      <c r="O28" s="213"/>
      <c r="P28" s="214"/>
      <c r="Q28" s="213"/>
      <c r="R28" s="214"/>
      <c r="S28" s="213"/>
      <c r="T28" s="214"/>
      <c r="U28" s="213"/>
      <c r="V28" s="214"/>
      <c r="W28" s="213"/>
      <c r="X28" s="214"/>
      <c r="Y28" s="213"/>
      <c r="Z28" s="214"/>
      <c r="AA28" s="213"/>
      <c r="AB28" s="214"/>
      <c r="AC28" s="232"/>
      <c r="AD28" s="290">
        <f t="shared" si="2"/>
        <v>23</v>
      </c>
      <c r="AE28" s="245"/>
      <c r="AF28" s="124"/>
      <c r="AG28" s="267">
        <f t="shared" si="4"/>
        <v>39501</v>
      </c>
      <c r="AH28" s="305" t="str">
        <f t="shared" si="3"/>
        <v>Sat</v>
      </c>
      <c r="AI28" s="317"/>
      <c r="AJ28" s="317"/>
    </row>
    <row r="29" spans="2:36" ht="15" customHeight="1">
      <c r="B29" s="237"/>
      <c r="C29" s="234" t="str">
        <f t="shared" si="0"/>
        <v>Sun</v>
      </c>
      <c r="D29" s="278">
        <f t="shared" si="1"/>
        <v>24</v>
      </c>
      <c r="E29" s="291"/>
      <c r="F29" s="231"/>
      <c r="G29" s="213"/>
      <c r="H29" s="214"/>
      <c r="I29" s="213"/>
      <c r="J29" s="214"/>
      <c r="K29" s="213"/>
      <c r="L29" s="214"/>
      <c r="M29" s="213"/>
      <c r="N29" s="214"/>
      <c r="O29" s="213"/>
      <c r="P29" s="214"/>
      <c r="Q29" s="213"/>
      <c r="R29" s="214"/>
      <c r="S29" s="213"/>
      <c r="T29" s="214"/>
      <c r="U29" s="213"/>
      <c r="V29" s="214"/>
      <c r="W29" s="213"/>
      <c r="X29" s="214"/>
      <c r="Y29" s="213"/>
      <c r="Z29" s="214"/>
      <c r="AA29" s="213"/>
      <c r="AB29" s="214"/>
      <c r="AC29" s="232"/>
      <c r="AD29" s="290">
        <f t="shared" si="2"/>
        <v>24</v>
      </c>
      <c r="AE29" s="245"/>
      <c r="AF29" s="124"/>
      <c r="AG29" s="267">
        <f t="shared" si="4"/>
        <v>39502</v>
      </c>
      <c r="AH29" s="305" t="str">
        <f t="shared" si="3"/>
        <v>Sun</v>
      </c>
      <c r="AI29" s="317"/>
      <c r="AJ29" s="317"/>
    </row>
    <row r="30" spans="2:36" ht="15" customHeight="1">
      <c r="B30" s="237"/>
      <c r="C30" s="234" t="str">
        <f t="shared" si="0"/>
        <v>Mon</v>
      </c>
      <c r="D30" s="278">
        <f t="shared" si="1"/>
        <v>25</v>
      </c>
      <c r="E30" s="291"/>
      <c r="F30" s="231"/>
      <c r="G30" s="213"/>
      <c r="H30" s="214"/>
      <c r="I30" s="213"/>
      <c r="J30" s="214"/>
      <c r="K30" s="213"/>
      <c r="L30" s="214"/>
      <c r="M30" s="213"/>
      <c r="N30" s="214">
        <v>1</v>
      </c>
      <c r="O30" s="213">
        <v>0</v>
      </c>
      <c r="P30" s="214">
        <v>2</v>
      </c>
      <c r="Q30" s="213">
        <v>0</v>
      </c>
      <c r="R30" s="214">
        <v>5</v>
      </c>
      <c r="S30" s="213">
        <v>0</v>
      </c>
      <c r="T30" s="214"/>
      <c r="U30" s="213"/>
      <c r="V30" s="214"/>
      <c r="W30" s="213"/>
      <c r="X30" s="214"/>
      <c r="Y30" s="213"/>
      <c r="Z30" s="214">
        <v>2</v>
      </c>
      <c r="AA30" s="213">
        <v>0</v>
      </c>
      <c r="AB30" s="214"/>
      <c r="AC30" s="232"/>
      <c r="AD30" s="290">
        <f t="shared" si="2"/>
        <v>25</v>
      </c>
      <c r="AE30" s="245"/>
      <c r="AF30" s="124"/>
      <c r="AG30" s="267">
        <f t="shared" si="4"/>
        <v>39503</v>
      </c>
      <c r="AH30" s="305" t="str">
        <f t="shared" si="3"/>
        <v>Mon</v>
      </c>
      <c r="AI30" s="317"/>
      <c r="AJ30" s="317"/>
    </row>
    <row r="31" spans="2:36" ht="15" customHeight="1">
      <c r="B31" s="237"/>
      <c r="C31" s="234" t="str">
        <f t="shared" si="0"/>
        <v>Tue</v>
      </c>
      <c r="D31" s="278">
        <f t="shared" si="1"/>
        <v>26</v>
      </c>
      <c r="E31" s="291"/>
      <c r="F31" s="231"/>
      <c r="G31" s="213"/>
      <c r="H31" s="214"/>
      <c r="I31" s="213"/>
      <c r="J31" s="214">
        <v>3</v>
      </c>
      <c r="K31" s="213">
        <v>2</v>
      </c>
      <c r="L31" s="214"/>
      <c r="M31" s="213"/>
      <c r="N31" s="214">
        <v>1</v>
      </c>
      <c r="O31" s="213">
        <v>0</v>
      </c>
      <c r="P31" s="214">
        <v>0</v>
      </c>
      <c r="Q31" s="213">
        <v>0</v>
      </c>
      <c r="R31" s="214">
        <v>4</v>
      </c>
      <c r="S31" s="213">
        <v>2</v>
      </c>
      <c r="T31" s="214"/>
      <c r="U31" s="213"/>
      <c r="V31" s="214"/>
      <c r="W31" s="213"/>
      <c r="X31" s="214">
        <v>5.5</v>
      </c>
      <c r="Y31" s="213">
        <v>1</v>
      </c>
      <c r="Z31" s="214">
        <v>1</v>
      </c>
      <c r="AA31" s="213">
        <v>1</v>
      </c>
      <c r="AB31" s="214"/>
      <c r="AC31" s="232"/>
      <c r="AD31" s="290">
        <f t="shared" si="2"/>
        <v>26</v>
      </c>
      <c r="AE31" s="245"/>
      <c r="AF31" s="124"/>
      <c r="AG31" s="267">
        <f t="shared" si="4"/>
        <v>39504</v>
      </c>
      <c r="AH31" s="305" t="str">
        <f t="shared" si="3"/>
        <v>Tue</v>
      </c>
      <c r="AI31" s="317"/>
      <c r="AJ31" s="317"/>
    </row>
    <row r="32" spans="2:36" ht="15" customHeight="1">
      <c r="B32" s="237"/>
      <c r="C32" s="234" t="str">
        <f t="shared" si="0"/>
        <v>Wed</v>
      </c>
      <c r="D32" s="278">
        <f t="shared" si="1"/>
        <v>27</v>
      </c>
      <c r="E32" s="291"/>
      <c r="F32" s="231"/>
      <c r="G32" s="213"/>
      <c r="H32" s="214"/>
      <c r="I32" s="213"/>
      <c r="J32" s="214">
        <v>6</v>
      </c>
      <c r="K32" s="213">
        <v>1</v>
      </c>
      <c r="L32" s="214"/>
      <c r="M32" s="213"/>
      <c r="N32" s="214">
        <v>2</v>
      </c>
      <c r="O32" s="213">
        <v>0</v>
      </c>
      <c r="P32" s="214">
        <v>1.5</v>
      </c>
      <c r="Q32" s="213">
        <v>0</v>
      </c>
      <c r="R32" s="214">
        <v>4</v>
      </c>
      <c r="S32" s="213">
        <v>1</v>
      </c>
      <c r="T32" s="214"/>
      <c r="U32" s="213"/>
      <c r="V32" s="214"/>
      <c r="W32" s="213"/>
      <c r="X32" s="214">
        <v>5.5</v>
      </c>
      <c r="Y32" s="213">
        <v>2</v>
      </c>
      <c r="Z32" s="214">
        <v>1</v>
      </c>
      <c r="AA32" s="213">
        <v>1</v>
      </c>
      <c r="AB32" s="214"/>
      <c r="AC32" s="232"/>
      <c r="AD32" s="290">
        <f t="shared" si="2"/>
        <v>27</v>
      </c>
      <c r="AE32" s="245"/>
      <c r="AF32" s="124"/>
      <c r="AG32" s="267">
        <f t="shared" si="4"/>
        <v>39505</v>
      </c>
      <c r="AH32" s="305" t="str">
        <f t="shared" si="3"/>
        <v>Wed</v>
      </c>
      <c r="AI32" s="317"/>
      <c r="AJ32" s="317"/>
    </row>
    <row r="33" spans="2:36" ht="15" customHeight="1">
      <c r="B33" s="237"/>
      <c r="C33" s="234" t="str">
        <f t="shared" si="0"/>
        <v>Thu</v>
      </c>
      <c r="D33" s="278">
        <f t="shared" si="1"/>
        <v>28</v>
      </c>
      <c r="E33" s="291"/>
      <c r="F33" s="231"/>
      <c r="G33" s="213"/>
      <c r="H33" s="214"/>
      <c r="I33" s="213"/>
      <c r="J33" s="214">
        <v>3</v>
      </c>
      <c r="K33" s="213">
        <v>1</v>
      </c>
      <c r="L33" s="214"/>
      <c r="M33" s="213"/>
      <c r="N33" s="214"/>
      <c r="O33" s="213"/>
      <c r="P33" s="214">
        <v>0</v>
      </c>
      <c r="Q33" s="213">
        <v>0</v>
      </c>
      <c r="R33" s="214">
        <v>3</v>
      </c>
      <c r="S33" s="213">
        <v>1</v>
      </c>
      <c r="T33" s="214"/>
      <c r="U33" s="213"/>
      <c r="V33" s="214"/>
      <c r="W33" s="213"/>
      <c r="X33" s="214">
        <v>3.5</v>
      </c>
      <c r="Y33" s="213">
        <v>1</v>
      </c>
      <c r="Z33" s="214">
        <v>0</v>
      </c>
      <c r="AA33" s="213">
        <v>1</v>
      </c>
      <c r="AB33" s="214"/>
      <c r="AC33" s="232"/>
      <c r="AD33" s="290">
        <f t="shared" si="2"/>
        <v>28</v>
      </c>
      <c r="AE33" s="245"/>
      <c r="AF33" s="124"/>
      <c r="AG33" s="267">
        <f t="shared" si="4"/>
        <v>39506</v>
      </c>
      <c r="AH33" s="305" t="str">
        <f t="shared" si="3"/>
        <v>Thu</v>
      </c>
      <c r="AI33" s="317"/>
      <c r="AJ33" s="317"/>
    </row>
    <row r="34" spans="2:36" ht="15" customHeight="1">
      <c r="B34" s="237"/>
      <c r="C34" s="234" t="str">
        <f t="shared" si="0"/>
        <v>Fri</v>
      </c>
      <c r="D34" s="278">
        <f t="shared" si="1"/>
        <v>29</v>
      </c>
      <c r="E34" s="291"/>
      <c r="F34" s="231"/>
      <c r="G34" s="213"/>
      <c r="H34" s="214"/>
      <c r="I34" s="213"/>
      <c r="J34" s="214">
        <v>6</v>
      </c>
      <c r="K34" s="213">
        <v>1</v>
      </c>
      <c r="L34" s="214"/>
      <c r="M34" s="213"/>
      <c r="N34" s="214"/>
      <c r="O34" s="213"/>
      <c r="P34" s="214"/>
      <c r="Q34" s="213"/>
      <c r="R34" s="214">
        <v>3</v>
      </c>
      <c r="S34" s="213">
        <v>1</v>
      </c>
      <c r="T34" s="214"/>
      <c r="U34" s="213"/>
      <c r="V34" s="214"/>
      <c r="W34" s="213"/>
      <c r="X34" s="214">
        <v>0</v>
      </c>
      <c r="Y34" s="213">
        <v>3</v>
      </c>
      <c r="Z34" s="214">
        <v>1.5</v>
      </c>
      <c r="AA34" s="213">
        <v>1</v>
      </c>
      <c r="AB34" s="214"/>
      <c r="AC34" s="232"/>
      <c r="AD34" s="290">
        <f t="shared" si="2"/>
        <v>29</v>
      </c>
      <c r="AE34" s="245"/>
      <c r="AF34" s="124"/>
      <c r="AG34" s="267">
        <f t="shared" si="4"/>
        <v>39507</v>
      </c>
      <c r="AH34" s="305" t="str">
        <f t="shared" si="3"/>
        <v>Fri</v>
      </c>
      <c r="AI34" s="317"/>
      <c r="AJ34" s="317"/>
    </row>
    <row r="35" spans="2:36" ht="15" customHeight="1">
      <c r="B35" s="237"/>
      <c r="C35" s="234" t="str">
        <f t="shared" si="0"/>
        <v>Sat</v>
      </c>
      <c r="D35" s="278">
        <f t="shared" si="1"/>
        <v>1</v>
      </c>
      <c r="E35" s="291"/>
      <c r="F35" s="231"/>
      <c r="G35" s="213"/>
      <c r="H35" s="214"/>
      <c r="I35" s="213"/>
      <c r="J35" s="214"/>
      <c r="K35" s="213"/>
      <c r="L35" s="214"/>
      <c r="M35" s="213"/>
      <c r="N35" s="214"/>
      <c r="O35" s="213"/>
      <c r="P35" s="214"/>
      <c r="Q35" s="213"/>
      <c r="R35" s="214"/>
      <c r="S35" s="213"/>
      <c r="T35" s="214"/>
      <c r="U35" s="213"/>
      <c r="V35" s="214"/>
      <c r="W35" s="213"/>
      <c r="X35" s="214"/>
      <c r="Y35" s="213"/>
      <c r="Z35" s="214"/>
      <c r="AA35" s="213"/>
      <c r="AB35" s="214"/>
      <c r="AC35" s="232"/>
      <c r="AD35" s="290">
        <f t="shared" si="2"/>
        <v>1</v>
      </c>
      <c r="AE35" s="245"/>
      <c r="AF35" s="124"/>
      <c r="AG35" s="267">
        <f t="shared" si="4"/>
        <v>39508</v>
      </c>
      <c r="AH35" s="305" t="str">
        <f t="shared" si="3"/>
        <v>Sat</v>
      </c>
      <c r="AI35" s="317"/>
      <c r="AJ35" s="317"/>
    </row>
    <row r="36" spans="2:36" ht="15" customHeight="1" thickBot="1">
      <c r="B36" s="237"/>
      <c r="C36" s="234" t="str">
        <f t="shared" si="0"/>
        <v>Sun</v>
      </c>
      <c r="D36" s="278">
        <f t="shared" si="1"/>
        <v>2</v>
      </c>
      <c r="E36" s="291"/>
      <c r="F36" s="231"/>
      <c r="G36" s="213"/>
      <c r="H36" s="214"/>
      <c r="I36" s="213"/>
      <c r="J36" s="214"/>
      <c r="K36" s="213"/>
      <c r="L36" s="214"/>
      <c r="M36" s="213"/>
      <c r="N36" s="214"/>
      <c r="O36" s="213"/>
      <c r="P36" s="214"/>
      <c r="Q36" s="213"/>
      <c r="R36" s="214"/>
      <c r="S36" s="213"/>
      <c r="T36" s="272"/>
      <c r="U36" s="273"/>
      <c r="V36" s="214"/>
      <c r="W36" s="213"/>
      <c r="X36" s="214"/>
      <c r="Y36" s="213"/>
      <c r="Z36" s="214"/>
      <c r="AA36" s="213"/>
      <c r="AB36" s="214"/>
      <c r="AC36" s="232"/>
      <c r="AD36" s="290">
        <f t="shared" si="2"/>
        <v>2</v>
      </c>
      <c r="AE36" s="245"/>
      <c r="AF36" s="124"/>
      <c r="AG36" s="267">
        <f t="shared" si="4"/>
        <v>39509</v>
      </c>
      <c r="AH36" s="305" t="str">
        <f t="shared" si="3"/>
        <v>Sun</v>
      </c>
      <c r="AI36" s="317"/>
      <c r="AJ36" s="317"/>
    </row>
    <row r="37" spans="2:36" ht="15" customHeight="1" thickBot="1">
      <c r="B37" s="237"/>
      <c r="C37" s="363"/>
      <c r="D37" s="364"/>
      <c r="E37" s="291"/>
      <c r="F37" s="322"/>
      <c r="G37" s="323"/>
      <c r="H37" s="326"/>
      <c r="I37" s="323"/>
      <c r="J37" s="324"/>
      <c r="K37" s="325"/>
      <c r="L37" s="326"/>
      <c r="M37" s="327"/>
      <c r="N37" s="326"/>
      <c r="O37" s="327"/>
      <c r="P37" s="326"/>
      <c r="Q37" s="327"/>
      <c r="R37" s="324"/>
      <c r="S37" s="325"/>
      <c r="T37" s="324"/>
      <c r="U37" s="325"/>
      <c r="V37" s="324"/>
      <c r="W37" s="325"/>
      <c r="X37" s="324"/>
      <c r="Y37" s="325"/>
      <c r="Z37" s="328"/>
      <c r="AA37" s="329"/>
      <c r="AB37" s="279"/>
      <c r="AC37" s="280"/>
      <c r="AD37" s="289"/>
      <c r="AE37" s="244"/>
      <c r="AF37" s="124"/>
      <c r="AG37" s="236"/>
      <c r="AH37" s="268"/>
      <c r="AI37" s="268"/>
      <c r="AJ37" s="268"/>
    </row>
    <row r="38" spans="2:36" ht="15" customHeight="1">
      <c r="B38" s="248" t="str">
        <f>$AI$6</f>
        <v>Feb</v>
      </c>
      <c r="C38" s="123" t="s">
        <v>138</v>
      </c>
      <c r="D38" s="123"/>
      <c r="E38" s="123"/>
      <c r="F38" s="255">
        <f>SUM(F6:F36)</f>
        <v>0</v>
      </c>
      <c r="G38" s="321">
        <f>SUM(G6:G36)</f>
        <v>0</v>
      </c>
      <c r="H38" s="255">
        <f aca="true" t="shared" si="5" ref="H38:AC38">SUM(H6:H36)</f>
        <v>8</v>
      </c>
      <c r="I38" s="321">
        <f t="shared" si="5"/>
        <v>1</v>
      </c>
      <c r="J38" s="255">
        <f t="shared" si="5"/>
        <v>107</v>
      </c>
      <c r="K38" s="321">
        <f t="shared" si="5"/>
        <v>25</v>
      </c>
      <c r="L38" s="255">
        <f t="shared" si="5"/>
        <v>0</v>
      </c>
      <c r="M38" s="321">
        <f t="shared" si="5"/>
        <v>0</v>
      </c>
      <c r="N38" s="255">
        <f>SUM(N6:N36)</f>
        <v>4</v>
      </c>
      <c r="O38" s="321">
        <f>SUM(O6:O36)</f>
        <v>0</v>
      </c>
      <c r="P38" s="255">
        <f t="shared" si="5"/>
        <v>10.5</v>
      </c>
      <c r="Q38" s="321">
        <f t="shared" si="5"/>
        <v>0</v>
      </c>
      <c r="R38" s="255">
        <f t="shared" si="5"/>
        <v>62.25</v>
      </c>
      <c r="S38" s="321">
        <f t="shared" si="5"/>
        <v>14</v>
      </c>
      <c r="T38" s="255">
        <f t="shared" si="5"/>
        <v>0</v>
      </c>
      <c r="U38" s="321">
        <f t="shared" si="5"/>
        <v>0</v>
      </c>
      <c r="V38" s="255">
        <f t="shared" si="5"/>
        <v>5</v>
      </c>
      <c r="W38" s="321">
        <f t="shared" si="5"/>
        <v>0</v>
      </c>
      <c r="X38" s="255">
        <f t="shared" si="5"/>
        <v>80.5</v>
      </c>
      <c r="Y38" s="321">
        <f t="shared" si="5"/>
        <v>16</v>
      </c>
      <c r="Z38" s="255">
        <f>SUM(Z6:Z36)</f>
        <v>26.5</v>
      </c>
      <c r="AA38" s="321">
        <f>SUM(AA6:AA36)</f>
        <v>14</v>
      </c>
      <c r="AB38" s="230">
        <f t="shared" si="5"/>
        <v>0</v>
      </c>
      <c r="AC38" s="276">
        <f t="shared" si="5"/>
        <v>0</v>
      </c>
      <c r="AD38" s="233">
        <f>SUMIF(F5:AC5,"=direct",F38:AC38)</f>
        <v>303.75</v>
      </c>
      <c r="AE38" s="233"/>
      <c r="AF38" s="123"/>
      <c r="AG38" s="123"/>
      <c r="AH38" s="251"/>
      <c r="AI38" s="251"/>
      <c r="AJ38" s="251"/>
    </row>
    <row r="39" spans="2:36" ht="15" customHeight="1">
      <c r="B39" s="360" t="s">
        <v>130</v>
      </c>
      <c r="C39" s="365"/>
      <c r="D39" s="365"/>
      <c r="E39" s="365"/>
      <c r="F39" s="223">
        <f>IF(ISERROR(F38/F4),"",F38/F4)</f>
      </c>
      <c r="G39" s="223"/>
      <c r="H39" s="223">
        <f>IF(ISERROR(H38/H4),"",H38/H4)</f>
        <v>0.5</v>
      </c>
      <c r="I39" s="223"/>
      <c r="J39" s="223">
        <f>IF(ISERROR(J38/J4),"",J38/J4)</f>
        <v>1.1263157894736842</v>
      </c>
      <c r="K39" s="223"/>
      <c r="L39" s="223">
        <f>IF(ISERROR(L38/L4),"",L38/L4)</f>
        <v>0</v>
      </c>
      <c r="M39" s="224"/>
      <c r="N39" s="223">
        <f>IF(ISERROR(N38/N4),"",N38/N4)</f>
        <v>0.4</v>
      </c>
      <c r="O39" s="224"/>
      <c r="P39" s="223">
        <f>IF(ISERROR(P38/P4),"",P38/P4)</f>
        <v>0.21</v>
      </c>
      <c r="Q39" s="224"/>
      <c r="R39" s="223">
        <f>IF(ISERROR(R38/R4),"",R38/R4)</f>
        <v>0.6622340425531915</v>
      </c>
      <c r="S39" s="224"/>
      <c r="T39" s="223">
        <f>IF(ISERROR(T38/T4),"",T38/T4)</f>
        <v>0</v>
      </c>
      <c r="U39" s="224"/>
      <c r="V39" s="223">
        <f>IF(ISERROR(V38/V4),"",V38/V4)</f>
        <v>0.25</v>
      </c>
      <c r="W39" s="224"/>
      <c r="X39" s="223">
        <f>IF(ISERROR(X38/X4),"",X38/X4)</f>
        <v>0.8563829787234043</v>
      </c>
      <c r="Y39" s="224"/>
      <c r="Z39" s="223">
        <f>IF(ISERROR(Z38/Z4),"",Z38/Z4)</f>
        <v>2.65</v>
      </c>
      <c r="AA39" s="224"/>
      <c r="AB39" s="223">
        <f>IF(ISERROR(AB38/AB4),"",AB38/AB4)</f>
      </c>
      <c r="AC39" s="224"/>
      <c r="AD39" s="249">
        <f>AD38/AD4</f>
        <v>0.7419394235466537</v>
      </c>
      <c r="AE39" s="222"/>
      <c r="AF39" s="123"/>
      <c r="AG39" s="126"/>
      <c r="AH39" s="269"/>
      <c r="AI39" s="269"/>
      <c r="AJ39" s="269"/>
    </row>
    <row r="40" spans="2:36" ht="15" customHeight="1">
      <c r="B40" s="123"/>
      <c r="C40" s="125"/>
      <c r="D40" s="123"/>
      <c r="E40" s="12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123"/>
      <c r="AE40" s="123"/>
      <c r="AF40" s="126"/>
      <c r="AG40" s="126"/>
      <c r="AH40" s="269"/>
      <c r="AI40" s="269"/>
      <c r="AJ40" s="269"/>
    </row>
    <row r="41" spans="7:10" ht="15" customHeight="1">
      <c r="G41" s="45"/>
      <c r="I41" s="45"/>
      <c r="J41" s="46"/>
    </row>
    <row r="42" spans="6:17" ht="15" customHeight="1">
      <c r="F42" s="50"/>
      <c r="G42" s="51"/>
      <c r="H42" s="50"/>
      <c r="I42" s="51"/>
      <c r="J42" s="52"/>
      <c r="K42" s="51"/>
      <c r="L42" s="51"/>
      <c r="M42" s="51"/>
      <c r="N42" s="51"/>
      <c r="O42" s="51"/>
      <c r="P42" s="51"/>
      <c r="Q42" s="51"/>
    </row>
    <row r="43" spans="3:31"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53"/>
      <c r="AD43" s="59"/>
      <c r="AE43" s="59"/>
    </row>
    <row r="44" spans="3:31"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53"/>
      <c r="AD44" s="59"/>
      <c r="AE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AK6:AL8"/>
    <mergeCell ref="AM6:AN8"/>
    <mergeCell ref="B39:E39"/>
    <mergeCell ref="C3:D3"/>
    <mergeCell ref="C4:D4"/>
    <mergeCell ref="C37:D37"/>
  </mergeCells>
  <conditionalFormatting sqref="F6:AC36">
    <cfRule type="expression" priority="1" dxfId="6" stopIfTrue="1">
      <formula>MONTH($AG6)&lt;&gt;MONTH($AG$6)</formula>
    </cfRule>
  </conditionalFormatting>
  <printOptions/>
  <pageMargins left="0.5" right="0.5" top="0.5" bottom="0.5" header="0.25" footer="0.25"/>
  <pageSetup fitToHeight="1" fitToWidth="1" horizontalDpi="600" verticalDpi="600" orientation="landscape" scale="70" r:id="rId1"/>
  <colBreaks count="1" manualBreakCount="1">
    <brk id="3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AP61"/>
  <sheetViews>
    <sheetView view="pageBreakPreview" zoomScale="67" zoomScaleSheetLayoutView="67" workbookViewId="0" topLeftCell="A1">
      <pane xSplit="5" ySplit="5" topLeftCell="H6" activePane="bottomRight" state="frozen"/>
      <selection pane="topLeft" activeCell="A1" sqref="A1"/>
      <selection pane="topRight" activeCell="E1" sqref="E1"/>
      <selection pane="bottomLeft" activeCell="A6" sqref="A6"/>
      <selection pane="bottomRight" activeCell="H3" sqref="H3:AC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hidden="1" customWidth="1"/>
    <col min="31" max="31" width="6.7109375" style="47" hidden="1" customWidth="1"/>
    <col min="32" max="33" width="8.7109375" style="58" customWidth="1"/>
    <col min="34" max="34" width="9.140625" style="55" customWidth="1"/>
    <col min="35" max="35" width="9.421875" style="55" bestFit="1" customWidth="1"/>
    <col min="36" max="40" width="9.140625" style="46" customWidth="1"/>
    <col min="41" max="16384" width="9.140625" style="49" customWidth="1"/>
  </cols>
  <sheetData>
    <row r="1" spans="2:40"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58"/>
      <c r="AG1" s="58"/>
      <c r="AH1" s="57"/>
      <c r="AI1" s="57"/>
      <c r="AJ1" s="55"/>
      <c r="AK1" s="55"/>
      <c r="AL1" s="55"/>
      <c r="AM1" s="55"/>
      <c r="AN1" s="55"/>
    </row>
    <row r="2" spans="2:42"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257"/>
      <c r="AP2" s="257"/>
    </row>
    <row r="3" spans="2:42" ht="15" customHeight="1" thickTop="1">
      <c r="B3" s="236"/>
      <c r="C3" s="362"/>
      <c r="D3" s="362"/>
      <c r="E3" s="123"/>
      <c r="F3" s="227"/>
      <c r="G3" s="225" t="str">
        <f>F3&amp;2</f>
        <v>2</v>
      </c>
      <c r="H3" s="228" t="s">
        <v>159</v>
      </c>
      <c r="I3" s="225" t="str">
        <f>H3&amp;2</f>
        <v>Adams2</v>
      </c>
      <c r="J3" s="228" t="s">
        <v>158</v>
      </c>
      <c r="K3" s="225" t="str">
        <f>J3&amp;2</f>
        <v>Carter2</v>
      </c>
      <c r="L3" s="228" t="s">
        <v>167</v>
      </c>
      <c r="M3" s="225" t="str">
        <f>L3&amp;2</f>
        <v>Cleveland2</v>
      </c>
      <c r="N3" s="228" t="s">
        <v>164</v>
      </c>
      <c r="O3" s="225" t="str">
        <f>N3&amp;2</f>
        <v>Clinton2</v>
      </c>
      <c r="P3" s="228" t="s">
        <v>165</v>
      </c>
      <c r="Q3" s="225" t="str">
        <f>P3&amp;2</f>
        <v>Ford2</v>
      </c>
      <c r="R3" s="228" t="s">
        <v>162</v>
      </c>
      <c r="S3" s="225" t="str">
        <f>R3&amp;2</f>
        <v>Jefferson2</v>
      </c>
      <c r="T3" s="228" t="s">
        <v>161</v>
      </c>
      <c r="U3" s="225" t="str">
        <f>T3&amp;2</f>
        <v>Lincoln2</v>
      </c>
      <c r="V3" s="228" t="s">
        <v>160</v>
      </c>
      <c r="W3" s="225" t="str">
        <f>V3&amp;2</f>
        <v>Monroe2</v>
      </c>
      <c r="X3" s="228" t="s">
        <v>168</v>
      </c>
      <c r="Y3" s="225" t="str">
        <f>X3&amp;2</f>
        <v>Roosevelt2</v>
      </c>
      <c r="Z3" s="229" t="s">
        <v>163</v>
      </c>
      <c r="AA3" s="225" t="str">
        <f>Z3&amp;2</f>
        <v>Washington2</v>
      </c>
      <c r="AB3" s="229" t="s">
        <v>166</v>
      </c>
      <c r="AC3" s="225" t="str">
        <f>AB3&amp;2</f>
        <v>Wilson2</v>
      </c>
      <c r="AD3" s="228"/>
      <c r="AE3" s="226" t="str">
        <f>AD3&amp;2</f>
        <v>2</v>
      </c>
      <c r="AF3" s="287" t="s">
        <v>139</v>
      </c>
      <c r="AG3" s="123"/>
      <c r="AH3" s="258"/>
      <c r="AI3" s="259" t="s">
        <v>24</v>
      </c>
      <c r="AJ3" s="332"/>
      <c r="AK3" s="332"/>
      <c r="AL3" s="332"/>
      <c r="AM3" s="317"/>
      <c r="AN3" s="333"/>
      <c r="AO3" s="257"/>
      <c r="AP3" s="257"/>
    </row>
    <row r="4" spans="2:42" ht="15" customHeight="1" thickBot="1">
      <c r="B4" s="248" t="str">
        <f>$AK6</f>
        <v>Mar</v>
      </c>
      <c r="C4" s="360" t="s">
        <v>129</v>
      </c>
      <c r="D4" s="360"/>
      <c r="E4" s="123"/>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53"/>
      <c r="AF4" s="288">
        <f>SUM(F4:AE4)</f>
        <v>409.4</v>
      </c>
      <c r="AG4" s="123"/>
      <c r="AH4" s="258"/>
      <c r="AI4" s="264" t="s">
        <v>26</v>
      </c>
      <c r="AJ4" s="332"/>
      <c r="AK4" s="332"/>
      <c r="AL4" s="332"/>
      <c r="AM4" s="317"/>
      <c r="AN4" s="317"/>
      <c r="AO4" s="257"/>
      <c r="AP4" s="257"/>
    </row>
    <row r="5" spans="2:42" ht="15" customHeight="1" thickBot="1">
      <c r="B5" s="236"/>
      <c r="C5" s="246"/>
      <c r="D5" s="247"/>
      <c r="E5" s="123"/>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75" t="s">
        <v>13</v>
      </c>
      <c r="AE5" s="254" t="s">
        <v>14</v>
      </c>
      <c r="AF5" s="289"/>
      <c r="AG5" s="244"/>
      <c r="AH5" s="258"/>
      <c r="AI5" s="265" t="s">
        <v>25</v>
      </c>
      <c r="AJ5" s="332"/>
      <c r="AK5" s="332"/>
      <c r="AL5" s="332"/>
      <c r="AM5" s="317"/>
      <c r="AN5" s="317"/>
      <c r="AO5" s="257"/>
      <c r="AP5" s="257"/>
    </row>
    <row r="6" spans="2:42" ht="15" customHeight="1" thickBot="1" thickTop="1">
      <c r="B6" s="122"/>
      <c r="C6" s="234" t="str">
        <f>$AJ6</f>
        <v>Sat</v>
      </c>
      <c r="D6" s="235">
        <f>DAY($AI6)</f>
        <v>1</v>
      </c>
      <c r="E6" s="123"/>
      <c r="F6" s="292"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t="s">
        <v>144</v>
      </c>
      <c r="AE6" s="232" t="s">
        <v>145</v>
      </c>
      <c r="AF6" s="331">
        <f>DAY($AI6)</f>
        <v>1</v>
      </c>
      <c r="AG6" s="256"/>
      <c r="AH6" s="124"/>
      <c r="AI6" s="215">
        <v>39508</v>
      </c>
      <c r="AJ6" s="305" t="str">
        <f aca="true" t="shared" si="0" ref="AJ6:AJ36">VLOOKUP(WEEKDAY($AI6),$AM$9:$AN$15,2,FALSE)</f>
        <v>Sat</v>
      </c>
      <c r="AK6" s="305" t="str">
        <f>VLOOKUP(MONTH($AI6),$AO$9:$AP$20,2,FALSE)</f>
        <v>Mar</v>
      </c>
      <c r="AL6" s="305"/>
      <c r="AM6" s="394" t="s">
        <v>22</v>
      </c>
      <c r="AN6" s="359"/>
      <c r="AO6" s="394" t="s">
        <v>140</v>
      </c>
      <c r="AP6" s="359"/>
    </row>
    <row r="7" spans="2:42" ht="15" customHeight="1" thickBot="1" thickTop="1">
      <c r="B7" s="237"/>
      <c r="C7" s="234" t="str">
        <f aca="true" t="shared" si="1" ref="C7:C36">$AJ7</f>
        <v>Sun</v>
      </c>
      <c r="D7" s="235">
        <f aca="true" t="shared" si="2" ref="D7:D36">DAY($AI7)</f>
        <v>2</v>
      </c>
      <c r="E7" s="123"/>
      <c r="F7" s="292"/>
      <c r="G7" s="293"/>
      <c r="H7" s="294"/>
      <c r="I7" s="293"/>
      <c r="J7" s="294"/>
      <c r="K7" s="293"/>
      <c r="L7" s="294"/>
      <c r="M7" s="293"/>
      <c r="N7" s="294"/>
      <c r="O7" s="293"/>
      <c r="P7" s="294"/>
      <c r="Q7" s="293"/>
      <c r="R7" s="294"/>
      <c r="S7" s="293"/>
      <c r="T7" s="294"/>
      <c r="U7" s="293"/>
      <c r="V7" s="294"/>
      <c r="W7" s="293"/>
      <c r="X7" s="294"/>
      <c r="Y7" s="293"/>
      <c r="Z7" s="294"/>
      <c r="AA7" s="293"/>
      <c r="AB7" s="294"/>
      <c r="AC7" s="293"/>
      <c r="AD7" s="294"/>
      <c r="AE7" s="232"/>
      <c r="AF7" s="331">
        <f aca="true" t="shared" si="3" ref="AF7:AF36">DAY($AI7)</f>
        <v>2</v>
      </c>
      <c r="AG7" s="256"/>
      <c r="AH7" s="124"/>
      <c r="AI7" s="267">
        <f>AI6+1</f>
        <v>39509</v>
      </c>
      <c r="AJ7" s="305" t="str">
        <f t="shared" si="0"/>
        <v>Sun</v>
      </c>
      <c r="AK7" s="305"/>
      <c r="AL7" s="305"/>
      <c r="AM7" s="394"/>
      <c r="AN7" s="359"/>
      <c r="AO7" s="394"/>
      <c r="AP7" s="359"/>
    </row>
    <row r="8" spans="2:42" ht="15" customHeight="1" thickBot="1">
      <c r="B8" s="237"/>
      <c r="C8" s="234" t="str">
        <f t="shared" si="1"/>
        <v>Mon</v>
      </c>
      <c r="D8" s="235">
        <f t="shared" si="2"/>
        <v>3</v>
      </c>
      <c r="E8" s="123"/>
      <c r="F8" s="292"/>
      <c r="G8" s="293"/>
      <c r="H8" s="294"/>
      <c r="I8" s="293"/>
      <c r="J8" s="294">
        <v>6.5</v>
      </c>
      <c r="K8" s="293">
        <v>3</v>
      </c>
      <c r="L8" s="294"/>
      <c r="M8" s="293"/>
      <c r="N8" s="294"/>
      <c r="O8" s="293"/>
      <c r="P8" s="294">
        <v>2</v>
      </c>
      <c r="Q8" s="293">
        <v>0</v>
      </c>
      <c r="R8" s="294">
        <v>5</v>
      </c>
      <c r="S8" s="293">
        <v>1</v>
      </c>
      <c r="T8" s="294"/>
      <c r="U8" s="293"/>
      <c r="V8" s="294"/>
      <c r="W8" s="293"/>
      <c r="X8" s="294"/>
      <c r="Y8" s="293"/>
      <c r="Z8" s="294"/>
      <c r="AA8" s="293"/>
      <c r="AB8" s="294"/>
      <c r="AC8" s="293"/>
      <c r="AD8" s="294"/>
      <c r="AE8" s="232"/>
      <c r="AF8" s="331">
        <f t="shared" si="3"/>
        <v>3</v>
      </c>
      <c r="AG8" s="256"/>
      <c r="AH8" s="124"/>
      <c r="AI8" s="267">
        <f aca="true" t="shared" si="4" ref="AI8:AI36">AI7+1</f>
        <v>39510</v>
      </c>
      <c r="AJ8" s="305" t="str">
        <f t="shared" si="0"/>
        <v>Mon</v>
      </c>
      <c r="AK8" s="305"/>
      <c r="AL8" s="305"/>
      <c r="AM8" s="394"/>
      <c r="AN8" s="359"/>
      <c r="AO8" s="394"/>
      <c r="AP8" s="359"/>
    </row>
    <row r="9" spans="2:42" ht="15" customHeight="1">
      <c r="B9" s="237"/>
      <c r="C9" s="234" t="str">
        <f t="shared" si="1"/>
        <v>Tue</v>
      </c>
      <c r="D9" s="235">
        <f t="shared" si="2"/>
        <v>4</v>
      </c>
      <c r="E9" s="123"/>
      <c r="F9" s="292"/>
      <c r="G9" s="293"/>
      <c r="H9" s="294">
        <v>3</v>
      </c>
      <c r="I9" s="293">
        <v>2</v>
      </c>
      <c r="J9" s="294">
        <v>5.25</v>
      </c>
      <c r="K9" s="293">
        <v>2</v>
      </c>
      <c r="L9" s="294"/>
      <c r="M9" s="293"/>
      <c r="N9" s="294"/>
      <c r="O9" s="293"/>
      <c r="P9" s="294">
        <v>0</v>
      </c>
      <c r="Q9" s="293">
        <v>0</v>
      </c>
      <c r="R9" s="294">
        <v>2</v>
      </c>
      <c r="S9" s="293">
        <v>2</v>
      </c>
      <c r="T9" s="294"/>
      <c r="U9" s="293"/>
      <c r="V9" s="294"/>
      <c r="W9" s="293"/>
      <c r="X9" s="294">
        <v>2.5</v>
      </c>
      <c r="Y9" s="293">
        <v>2</v>
      </c>
      <c r="Z9" s="294">
        <v>2</v>
      </c>
      <c r="AA9" s="293">
        <v>0</v>
      </c>
      <c r="AB9" s="294"/>
      <c r="AC9" s="293"/>
      <c r="AD9" s="294"/>
      <c r="AE9" s="232"/>
      <c r="AF9" s="331">
        <f t="shared" si="3"/>
        <v>4</v>
      </c>
      <c r="AG9" s="256"/>
      <c r="AH9" s="124"/>
      <c r="AI9" s="267">
        <f t="shared" si="4"/>
        <v>39511</v>
      </c>
      <c r="AJ9" s="305" t="str">
        <f t="shared" si="0"/>
        <v>Tue</v>
      </c>
      <c r="AK9" s="305"/>
      <c r="AL9" s="305"/>
      <c r="AM9" s="306">
        <v>1</v>
      </c>
      <c r="AN9" s="307" t="s">
        <v>136</v>
      </c>
      <c r="AO9" s="308">
        <v>1</v>
      </c>
      <c r="AP9" s="309" t="s">
        <v>0</v>
      </c>
    </row>
    <row r="10" spans="2:42" ht="15" customHeight="1">
      <c r="B10" s="237"/>
      <c r="C10" s="234" t="str">
        <f t="shared" si="1"/>
        <v>Wed</v>
      </c>
      <c r="D10" s="235">
        <f t="shared" si="2"/>
        <v>5</v>
      </c>
      <c r="E10" s="123"/>
      <c r="F10" s="292"/>
      <c r="G10" s="293"/>
      <c r="H10" s="294"/>
      <c r="I10" s="293"/>
      <c r="J10" s="294">
        <v>6</v>
      </c>
      <c r="K10" s="293">
        <v>1</v>
      </c>
      <c r="L10" s="294"/>
      <c r="M10" s="293"/>
      <c r="N10" s="294"/>
      <c r="O10" s="293"/>
      <c r="P10" s="294"/>
      <c r="Q10" s="293"/>
      <c r="R10" s="294">
        <v>5</v>
      </c>
      <c r="S10" s="293">
        <v>0</v>
      </c>
      <c r="T10" s="294"/>
      <c r="U10" s="293"/>
      <c r="V10" s="294"/>
      <c r="W10" s="293"/>
      <c r="X10" s="294">
        <v>4.75</v>
      </c>
      <c r="Y10" s="293">
        <v>0</v>
      </c>
      <c r="Z10" s="294">
        <v>2</v>
      </c>
      <c r="AA10" s="293">
        <v>0</v>
      </c>
      <c r="AB10" s="294"/>
      <c r="AC10" s="293"/>
      <c r="AD10" s="294"/>
      <c r="AE10" s="232"/>
      <c r="AF10" s="331">
        <f t="shared" si="3"/>
        <v>5</v>
      </c>
      <c r="AG10" s="256"/>
      <c r="AH10" s="124"/>
      <c r="AI10" s="267">
        <f t="shared" si="4"/>
        <v>39512</v>
      </c>
      <c r="AJ10" s="305" t="str">
        <f t="shared" si="0"/>
        <v>Wed</v>
      </c>
      <c r="AK10" s="305"/>
      <c r="AL10" s="305"/>
      <c r="AM10" s="310">
        <v>2</v>
      </c>
      <c r="AN10" s="311" t="s">
        <v>131</v>
      </c>
      <c r="AO10" s="312">
        <v>2</v>
      </c>
      <c r="AP10" s="313" t="s">
        <v>1</v>
      </c>
    </row>
    <row r="11" spans="2:42" ht="15" customHeight="1">
      <c r="B11" s="238"/>
      <c r="C11" s="234" t="str">
        <f t="shared" si="1"/>
        <v>Thu</v>
      </c>
      <c r="D11" s="235">
        <f t="shared" si="2"/>
        <v>6</v>
      </c>
      <c r="E11" s="123"/>
      <c r="F11" s="292"/>
      <c r="G11" s="293"/>
      <c r="H11" s="294"/>
      <c r="I11" s="293"/>
      <c r="J11" s="294">
        <v>7</v>
      </c>
      <c r="K11" s="293">
        <v>0</v>
      </c>
      <c r="L11" s="294"/>
      <c r="M11" s="293"/>
      <c r="N11" s="294"/>
      <c r="O11" s="293"/>
      <c r="P11" s="294">
        <v>0</v>
      </c>
      <c r="Q11" s="293">
        <v>0</v>
      </c>
      <c r="R11" s="294">
        <v>4.25</v>
      </c>
      <c r="S11" s="293">
        <v>0</v>
      </c>
      <c r="T11" s="294"/>
      <c r="U11" s="293"/>
      <c r="V11" s="294"/>
      <c r="W11" s="293"/>
      <c r="X11" s="294">
        <v>8.25</v>
      </c>
      <c r="Y11" s="293">
        <v>0</v>
      </c>
      <c r="Z11" s="294"/>
      <c r="AA11" s="293"/>
      <c r="AB11" s="294"/>
      <c r="AC11" s="293"/>
      <c r="AD11" s="294"/>
      <c r="AE11" s="232"/>
      <c r="AF11" s="331">
        <f t="shared" si="3"/>
        <v>6</v>
      </c>
      <c r="AG11" s="256"/>
      <c r="AH11" s="124"/>
      <c r="AI11" s="267">
        <f t="shared" si="4"/>
        <v>39513</v>
      </c>
      <c r="AJ11" s="305" t="str">
        <f t="shared" si="0"/>
        <v>Thu</v>
      </c>
      <c r="AK11" s="305"/>
      <c r="AL11" s="305"/>
      <c r="AM11" s="310">
        <v>3</v>
      </c>
      <c r="AN11" s="314" t="s">
        <v>132</v>
      </c>
      <c r="AO11" s="312">
        <v>3</v>
      </c>
      <c r="AP11" s="313" t="s">
        <v>2</v>
      </c>
    </row>
    <row r="12" spans="2:42" ht="15" customHeight="1">
      <c r="B12" s="237"/>
      <c r="C12" s="234" t="str">
        <f t="shared" si="1"/>
        <v>Fri</v>
      </c>
      <c r="D12" s="235">
        <f t="shared" si="2"/>
        <v>7</v>
      </c>
      <c r="E12" s="123"/>
      <c r="F12" s="292"/>
      <c r="G12" s="293"/>
      <c r="H12" s="294"/>
      <c r="I12" s="293"/>
      <c r="J12" s="294">
        <v>5</v>
      </c>
      <c r="K12" s="293">
        <v>2</v>
      </c>
      <c r="L12" s="294"/>
      <c r="M12" s="293"/>
      <c r="N12" s="294"/>
      <c r="O12" s="293"/>
      <c r="P12" s="294"/>
      <c r="Q12" s="293"/>
      <c r="R12" s="294">
        <v>2</v>
      </c>
      <c r="S12" s="293">
        <v>1</v>
      </c>
      <c r="T12" s="294"/>
      <c r="U12" s="293"/>
      <c r="V12" s="294"/>
      <c r="W12" s="293"/>
      <c r="X12" s="294"/>
      <c r="Y12" s="293"/>
      <c r="Z12" s="294">
        <v>1</v>
      </c>
      <c r="AA12" s="293">
        <v>0</v>
      </c>
      <c r="AB12" s="294"/>
      <c r="AC12" s="293"/>
      <c r="AD12" s="294"/>
      <c r="AE12" s="232"/>
      <c r="AF12" s="331">
        <f t="shared" si="3"/>
        <v>7</v>
      </c>
      <c r="AG12" s="256"/>
      <c r="AH12" s="124"/>
      <c r="AI12" s="267">
        <f t="shared" si="4"/>
        <v>39514</v>
      </c>
      <c r="AJ12" s="305" t="str">
        <f t="shared" si="0"/>
        <v>Fri</v>
      </c>
      <c r="AK12" s="305"/>
      <c r="AL12" s="305"/>
      <c r="AM12" s="310">
        <v>4</v>
      </c>
      <c r="AN12" s="314" t="s">
        <v>133</v>
      </c>
      <c r="AO12" s="312">
        <v>4</v>
      </c>
      <c r="AP12" s="313" t="s">
        <v>3</v>
      </c>
    </row>
    <row r="13" spans="2:42" ht="15" customHeight="1">
      <c r="B13" s="237"/>
      <c r="C13" s="234" t="str">
        <f t="shared" si="1"/>
        <v>Sat</v>
      </c>
      <c r="D13" s="235">
        <f t="shared" si="2"/>
        <v>8</v>
      </c>
      <c r="E13" s="123"/>
      <c r="F13" s="292"/>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32"/>
      <c r="AF13" s="331">
        <f t="shared" si="3"/>
        <v>8</v>
      </c>
      <c r="AG13" s="256"/>
      <c r="AH13" s="124"/>
      <c r="AI13" s="267">
        <f t="shared" si="4"/>
        <v>39515</v>
      </c>
      <c r="AJ13" s="305" t="str">
        <f t="shared" si="0"/>
        <v>Sat</v>
      </c>
      <c r="AK13" s="305"/>
      <c r="AL13" s="305"/>
      <c r="AM13" s="310">
        <v>5</v>
      </c>
      <c r="AN13" s="314" t="s">
        <v>137</v>
      </c>
      <c r="AO13" s="312">
        <v>5</v>
      </c>
      <c r="AP13" s="313" t="s">
        <v>4</v>
      </c>
    </row>
    <row r="14" spans="2:42" ht="15" customHeight="1">
      <c r="B14" s="237"/>
      <c r="C14" s="234" t="str">
        <f t="shared" si="1"/>
        <v>Sun</v>
      </c>
      <c r="D14" s="235">
        <f t="shared" si="2"/>
        <v>9</v>
      </c>
      <c r="E14" s="123"/>
      <c r="F14" s="292"/>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32"/>
      <c r="AF14" s="331">
        <f t="shared" si="3"/>
        <v>9</v>
      </c>
      <c r="AG14" s="256"/>
      <c r="AH14" s="124"/>
      <c r="AI14" s="267">
        <f t="shared" si="4"/>
        <v>39516</v>
      </c>
      <c r="AJ14" s="305" t="str">
        <f t="shared" si="0"/>
        <v>Sun</v>
      </c>
      <c r="AK14" s="305"/>
      <c r="AL14" s="305"/>
      <c r="AM14" s="310">
        <v>6</v>
      </c>
      <c r="AN14" s="311" t="s">
        <v>134</v>
      </c>
      <c r="AO14" s="312">
        <v>6</v>
      </c>
      <c r="AP14" s="313" t="s">
        <v>39</v>
      </c>
    </row>
    <row r="15" spans="2:42" ht="15" customHeight="1" thickBot="1">
      <c r="B15" s="237"/>
      <c r="C15" s="234" t="str">
        <f t="shared" si="1"/>
        <v>Mon</v>
      </c>
      <c r="D15" s="235">
        <f t="shared" si="2"/>
        <v>10</v>
      </c>
      <c r="E15" s="123"/>
      <c r="F15" s="292"/>
      <c r="G15" s="293"/>
      <c r="H15" s="294"/>
      <c r="I15" s="293"/>
      <c r="J15" s="294">
        <v>7</v>
      </c>
      <c r="K15" s="293">
        <v>0</v>
      </c>
      <c r="L15" s="294"/>
      <c r="M15" s="293"/>
      <c r="N15" s="294"/>
      <c r="O15" s="293"/>
      <c r="P15" s="294"/>
      <c r="Q15" s="293"/>
      <c r="R15" s="294">
        <v>5</v>
      </c>
      <c r="S15" s="293">
        <v>0</v>
      </c>
      <c r="T15" s="294"/>
      <c r="U15" s="293"/>
      <c r="V15" s="294"/>
      <c r="W15" s="293"/>
      <c r="X15" s="294">
        <v>3.25</v>
      </c>
      <c r="Y15" s="293">
        <v>1</v>
      </c>
      <c r="Z15" s="294"/>
      <c r="AA15" s="293"/>
      <c r="AB15" s="294"/>
      <c r="AC15" s="293"/>
      <c r="AD15" s="294"/>
      <c r="AE15" s="232"/>
      <c r="AF15" s="331">
        <f t="shared" si="3"/>
        <v>10</v>
      </c>
      <c r="AG15" s="256"/>
      <c r="AH15" s="124"/>
      <c r="AI15" s="267">
        <f t="shared" si="4"/>
        <v>39517</v>
      </c>
      <c r="AJ15" s="305" t="str">
        <f t="shared" si="0"/>
        <v>Mon</v>
      </c>
      <c r="AK15" s="305"/>
      <c r="AL15" s="305"/>
      <c r="AM15" s="315">
        <v>7</v>
      </c>
      <c r="AN15" s="316" t="s">
        <v>135</v>
      </c>
      <c r="AO15" s="312">
        <v>7</v>
      </c>
      <c r="AP15" s="313" t="s">
        <v>40</v>
      </c>
    </row>
    <row r="16" spans="2:42" ht="15" customHeight="1">
      <c r="B16" s="237"/>
      <c r="C16" s="234" t="str">
        <f t="shared" si="1"/>
        <v>Tue</v>
      </c>
      <c r="D16" s="235">
        <f t="shared" si="2"/>
        <v>11</v>
      </c>
      <c r="E16" s="123"/>
      <c r="F16" s="292"/>
      <c r="G16" s="293"/>
      <c r="H16" s="294">
        <v>4</v>
      </c>
      <c r="I16" s="293">
        <v>1</v>
      </c>
      <c r="J16" s="294">
        <v>6.25</v>
      </c>
      <c r="K16" s="293">
        <v>0</v>
      </c>
      <c r="L16" s="294"/>
      <c r="M16" s="293"/>
      <c r="N16" s="294"/>
      <c r="O16" s="293"/>
      <c r="P16" s="294">
        <v>0</v>
      </c>
      <c r="Q16" s="293">
        <v>0</v>
      </c>
      <c r="R16" s="294">
        <v>6</v>
      </c>
      <c r="S16" s="293">
        <v>2</v>
      </c>
      <c r="T16" s="294"/>
      <c r="U16" s="293"/>
      <c r="V16" s="294"/>
      <c r="W16" s="293"/>
      <c r="X16" s="294">
        <v>2</v>
      </c>
      <c r="Y16" s="293"/>
      <c r="Z16" s="294"/>
      <c r="AA16" s="293"/>
      <c r="AB16" s="294"/>
      <c r="AC16" s="293"/>
      <c r="AD16" s="294"/>
      <c r="AE16" s="232"/>
      <c r="AF16" s="331">
        <f t="shared" si="3"/>
        <v>11</v>
      </c>
      <c r="AG16" s="256"/>
      <c r="AH16" s="124"/>
      <c r="AI16" s="267">
        <f t="shared" si="4"/>
        <v>39518</v>
      </c>
      <c r="AJ16" s="305" t="str">
        <f t="shared" si="0"/>
        <v>Tue</v>
      </c>
      <c r="AK16" s="305"/>
      <c r="AL16" s="305"/>
      <c r="AM16" s="317"/>
      <c r="AN16" s="317"/>
      <c r="AO16" s="312">
        <v>8</v>
      </c>
      <c r="AP16" s="313" t="s">
        <v>9</v>
      </c>
    </row>
    <row r="17" spans="2:42" ht="15" customHeight="1">
      <c r="B17" s="237"/>
      <c r="C17" s="234" t="str">
        <f t="shared" si="1"/>
        <v>Wed</v>
      </c>
      <c r="D17" s="235">
        <f t="shared" si="2"/>
        <v>12</v>
      </c>
      <c r="E17" s="123"/>
      <c r="F17" s="292"/>
      <c r="G17" s="293"/>
      <c r="H17" s="294"/>
      <c r="I17" s="293"/>
      <c r="J17" s="294">
        <v>6.75</v>
      </c>
      <c r="K17" s="293">
        <v>0</v>
      </c>
      <c r="L17" s="294"/>
      <c r="M17" s="293"/>
      <c r="N17" s="294"/>
      <c r="O17" s="293"/>
      <c r="P17" s="294"/>
      <c r="Q17" s="293"/>
      <c r="R17" s="294">
        <v>3.5</v>
      </c>
      <c r="S17" s="293">
        <v>0</v>
      </c>
      <c r="T17" s="294"/>
      <c r="U17" s="293"/>
      <c r="V17" s="294"/>
      <c r="W17" s="293"/>
      <c r="X17" s="294">
        <v>7</v>
      </c>
      <c r="Y17" s="293">
        <v>2</v>
      </c>
      <c r="Z17" s="294">
        <v>4</v>
      </c>
      <c r="AA17" s="293">
        <v>0</v>
      </c>
      <c r="AB17" s="294"/>
      <c r="AC17" s="293"/>
      <c r="AD17" s="294"/>
      <c r="AE17" s="232"/>
      <c r="AF17" s="331">
        <f t="shared" si="3"/>
        <v>12</v>
      </c>
      <c r="AG17" s="256"/>
      <c r="AH17" s="124"/>
      <c r="AI17" s="267">
        <f t="shared" si="4"/>
        <v>39519</v>
      </c>
      <c r="AJ17" s="305" t="str">
        <f t="shared" si="0"/>
        <v>Wed</v>
      </c>
      <c r="AK17" s="305"/>
      <c r="AL17" s="305"/>
      <c r="AM17" s="317"/>
      <c r="AN17" s="317"/>
      <c r="AO17" s="312">
        <v>9</v>
      </c>
      <c r="AP17" s="313" t="s">
        <v>41</v>
      </c>
    </row>
    <row r="18" spans="2:42" ht="15" customHeight="1">
      <c r="B18" s="237"/>
      <c r="C18" s="234" t="str">
        <f t="shared" si="1"/>
        <v>Thu</v>
      </c>
      <c r="D18" s="235">
        <f t="shared" si="2"/>
        <v>13</v>
      </c>
      <c r="E18" s="123"/>
      <c r="F18" s="292"/>
      <c r="G18" s="293"/>
      <c r="H18" s="294"/>
      <c r="I18" s="293"/>
      <c r="J18" s="294">
        <v>5.5</v>
      </c>
      <c r="K18" s="293">
        <v>1</v>
      </c>
      <c r="L18" s="294"/>
      <c r="M18" s="293"/>
      <c r="N18" s="294"/>
      <c r="O18" s="293"/>
      <c r="P18" s="294">
        <v>0</v>
      </c>
      <c r="Q18" s="293">
        <v>0</v>
      </c>
      <c r="R18" s="294">
        <v>4</v>
      </c>
      <c r="S18" s="293">
        <v>2</v>
      </c>
      <c r="T18" s="294"/>
      <c r="U18" s="293"/>
      <c r="V18" s="294"/>
      <c r="W18" s="293"/>
      <c r="X18" s="294">
        <v>6.25</v>
      </c>
      <c r="Y18" s="293">
        <v>1</v>
      </c>
      <c r="Z18" s="294">
        <v>1</v>
      </c>
      <c r="AA18" s="293">
        <v>0</v>
      </c>
      <c r="AB18" s="294"/>
      <c r="AC18" s="293"/>
      <c r="AD18" s="294"/>
      <c r="AE18" s="232"/>
      <c r="AF18" s="331">
        <f t="shared" si="3"/>
        <v>13</v>
      </c>
      <c r="AG18" s="256"/>
      <c r="AH18" s="124"/>
      <c r="AI18" s="267">
        <f t="shared" si="4"/>
        <v>39520</v>
      </c>
      <c r="AJ18" s="305" t="str">
        <f t="shared" si="0"/>
        <v>Thu</v>
      </c>
      <c r="AK18" s="305"/>
      <c r="AL18" s="305"/>
      <c r="AM18" s="317"/>
      <c r="AN18" s="317"/>
      <c r="AO18" s="312">
        <v>10</v>
      </c>
      <c r="AP18" s="313" t="s">
        <v>5</v>
      </c>
    </row>
    <row r="19" spans="2:42" ht="15" customHeight="1">
      <c r="B19" s="237"/>
      <c r="C19" s="234" t="str">
        <f t="shared" si="1"/>
        <v>Fri</v>
      </c>
      <c r="D19" s="235">
        <f t="shared" si="2"/>
        <v>14</v>
      </c>
      <c r="E19" s="123"/>
      <c r="F19" s="292"/>
      <c r="G19" s="293"/>
      <c r="H19" s="294"/>
      <c r="I19" s="293"/>
      <c r="J19" s="294">
        <v>3</v>
      </c>
      <c r="K19" s="293">
        <v>1</v>
      </c>
      <c r="L19" s="294"/>
      <c r="M19" s="293"/>
      <c r="N19" s="294"/>
      <c r="O19" s="293"/>
      <c r="P19" s="294"/>
      <c r="Q19" s="293"/>
      <c r="R19" s="294">
        <v>6</v>
      </c>
      <c r="S19" s="293">
        <v>0</v>
      </c>
      <c r="T19" s="294"/>
      <c r="U19" s="293"/>
      <c r="V19" s="294"/>
      <c r="W19" s="293"/>
      <c r="X19" s="294">
        <v>5.5</v>
      </c>
      <c r="Y19" s="293">
        <v>0</v>
      </c>
      <c r="Z19" s="294">
        <v>2.5</v>
      </c>
      <c r="AA19" s="293">
        <v>0</v>
      </c>
      <c r="AB19" s="294"/>
      <c r="AC19" s="293"/>
      <c r="AD19" s="294"/>
      <c r="AE19" s="232"/>
      <c r="AF19" s="331">
        <f t="shared" si="3"/>
        <v>14</v>
      </c>
      <c r="AG19" s="256"/>
      <c r="AH19" s="124"/>
      <c r="AI19" s="267">
        <f t="shared" si="4"/>
        <v>39521</v>
      </c>
      <c r="AJ19" s="305" t="str">
        <f t="shared" si="0"/>
        <v>Fri</v>
      </c>
      <c r="AK19" s="305"/>
      <c r="AL19" s="305"/>
      <c r="AM19" s="317"/>
      <c r="AN19" s="317"/>
      <c r="AO19" s="312">
        <v>11</v>
      </c>
      <c r="AP19" s="313" t="s">
        <v>6</v>
      </c>
    </row>
    <row r="20" spans="2:42" ht="15" customHeight="1" thickBot="1">
      <c r="B20" s="237"/>
      <c r="C20" s="234" t="str">
        <f t="shared" si="1"/>
        <v>Sat</v>
      </c>
      <c r="D20" s="235">
        <f t="shared" si="2"/>
        <v>15</v>
      </c>
      <c r="E20" s="123"/>
      <c r="F20" s="292"/>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32"/>
      <c r="AF20" s="331">
        <f t="shared" si="3"/>
        <v>15</v>
      </c>
      <c r="AG20" s="256"/>
      <c r="AH20" s="124"/>
      <c r="AI20" s="267">
        <f t="shared" si="4"/>
        <v>39522</v>
      </c>
      <c r="AJ20" s="305" t="str">
        <f t="shared" si="0"/>
        <v>Sat</v>
      </c>
      <c r="AK20" s="305"/>
      <c r="AL20" s="305"/>
      <c r="AM20" s="317"/>
      <c r="AN20" s="317"/>
      <c r="AO20" s="318">
        <v>12</v>
      </c>
      <c r="AP20" s="319" t="s">
        <v>7</v>
      </c>
    </row>
    <row r="21" spans="2:42" ht="15" customHeight="1">
      <c r="B21" s="237"/>
      <c r="C21" s="234" t="str">
        <f t="shared" si="1"/>
        <v>Sun</v>
      </c>
      <c r="D21" s="235">
        <f t="shared" si="2"/>
        <v>16</v>
      </c>
      <c r="E21" s="123"/>
      <c r="F21" s="292"/>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32"/>
      <c r="AF21" s="331">
        <f t="shared" si="3"/>
        <v>16</v>
      </c>
      <c r="AG21" s="256"/>
      <c r="AH21" s="124"/>
      <c r="AI21" s="267">
        <f t="shared" si="4"/>
        <v>39523</v>
      </c>
      <c r="AJ21" s="305" t="str">
        <f t="shared" si="0"/>
        <v>Sun</v>
      </c>
      <c r="AK21" s="305"/>
      <c r="AL21" s="305"/>
      <c r="AM21" s="317"/>
      <c r="AN21" s="317"/>
      <c r="AO21" s="257"/>
      <c r="AP21" s="257"/>
    </row>
    <row r="22" spans="2:42" ht="15" customHeight="1">
      <c r="B22" s="237"/>
      <c r="C22" s="234" t="str">
        <f t="shared" si="1"/>
        <v>Mon</v>
      </c>
      <c r="D22" s="235">
        <f t="shared" si="2"/>
        <v>17</v>
      </c>
      <c r="E22" s="123"/>
      <c r="F22" s="292"/>
      <c r="G22" s="293"/>
      <c r="H22" s="294"/>
      <c r="I22" s="293"/>
      <c r="J22" s="294">
        <v>4.75</v>
      </c>
      <c r="K22" s="293">
        <v>0</v>
      </c>
      <c r="L22" s="294"/>
      <c r="M22" s="293"/>
      <c r="N22" s="294"/>
      <c r="O22" s="293"/>
      <c r="P22" s="294"/>
      <c r="Q22" s="293"/>
      <c r="R22" s="294">
        <v>3</v>
      </c>
      <c r="S22" s="293">
        <v>3</v>
      </c>
      <c r="T22" s="294"/>
      <c r="U22" s="293"/>
      <c r="V22" s="294"/>
      <c r="W22" s="293"/>
      <c r="X22" s="294">
        <v>2</v>
      </c>
      <c r="Y22" s="293">
        <v>0</v>
      </c>
      <c r="Z22" s="294"/>
      <c r="AA22" s="293"/>
      <c r="AB22" s="294"/>
      <c r="AC22" s="293"/>
      <c r="AD22" s="294"/>
      <c r="AE22" s="232"/>
      <c r="AF22" s="331">
        <f t="shared" si="3"/>
        <v>17</v>
      </c>
      <c r="AG22" s="256"/>
      <c r="AH22" s="124"/>
      <c r="AI22" s="267">
        <f t="shared" si="4"/>
        <v>39524</v>
      </c>
      <c r="AJ22" s="305" t="str">
        <f t="shared" si="0"/>
        <v>Mon</v>
      </c>
      <c r="AK22" s="305"/>
      <c r="AL22" s="305"/>
      <c r="AM22" s="317"/>
      <c r="AN22" s="317"/>
      <c r="AO22" s="257"/>
      <c r="AP22" s="257"/>
    </row>
    <row r="23" spans="2:42" ht="15" customHeight="1">
      <c r="B23" s="237"/>
      <c r="C23" s="234" t="str">
        <f t="shared" si="1"/>
        <v>Tue</v>
      </c>
      <c r="D23" s="235">
        <f t="shared" si="2"/>
        <v>18</v>
      </c>
      <c r="E23" s="123"/>
      <c r="F23" s="292"/>
      <c r="G23" s="293"/>
      <c r="H23" s="294">
        <v>5</v>
      </c>
      <c r="I23" s="293">
        <v>1</v>
      </c>
      <c r="J23" s="294">
        <v>6.25</v>
      </c>
      <c r="K23" s="293">
        <v>2</v>
      </c>
      <c r="L23" s="294"/>
      <c r="M23" s="293"/>
      <c r="N23" s="294"/>
      <c r="O23" s="293"/>
      <c r="P23" s="294">
        <v>0</v>
      </c>
      <c r="Q23" s="293">
        <v>0</v>
      </c>
      <c r="R23" s="294">
        <v>5</v>
      </c>
      <c r="S23" s="293">
        <v>0</v>
      </c>
      <c r="T23" s="294"/>
      <c r="U23" s="293"/>
      <c r="V23" s="294"/>
      <c r="W23" s="293"/>
      <c r="X23" s="294">
        <v>8.5</v>
      </c>
      <c r="Y23" s="293">
        <v>0</v>
      </c>
      <c r="Z23" s="294"/>
      <c r="AA23" s="293"/>
      <c r="AB23" s="294"/>
      <c r="AC23" s="293"/>
      <c r="AD23" s="294"/>
      <c r="AE23" s="232"/>
      <c r="AF23" s="331">
        <f t="shared" si="3"/>
        <v>18</v>
      </c>
      <c r="AG23" s="256"/>
      <c r="AH23" s="124"/>
      <c r="AI23" s="267">
        <f t="shared" si="4"/>
        <v>39525</v>
      </c>
      <c r="AJ23" s="305" t="str">
        <f t="shared" si="0"/>
        <v>Tue</v>
      </c>
      <c r="AK23" s="305"/>
      <c r="AL23" s="305"/>
      <c r="AM23" s="317"/>
      <c r="AN23" s="317"/>
      <c r="AO23" s="257"/>
      <c r="AP23" s="257"/>
    </row>
    <row r="24" spans="2:42" ht="15" customHeight="1">
      <c r="B24" s="237"/>
      <c r="C24" s="234" t="str">
        <f t="shared" si="1"/>
        <v>Wed</v>
      </c>
      <c r="D24" s="235">
        <f t="shared" si="2"/>
        <v>19</v>
      </c>
      <c r="E24" s="123"/>
      <c r="F24" s="292"/>
      <c r="G24" s="293"/>
      <c r="H24" s="294"/>
      <c r="I24" s="293"/>
      <c r="J24" s="294">
        <v>5.5</v>
      </c>
      <c r="K24" s="293">
        <v>2</v>
      </c>
      <c r="L24" s="294"/>
      <c r="M24" s="293"/>
      <c r="N24" s="294"/>
      <c r="O24" s="293"/>
      <c r="P24" s="294"/>
      <c r="Q24" s="293"/>
      <c r="R24" s="294">
        <v>5</v>
      </c>
      <c r="S24" s="293">
        <v>1</v>
      </c>
      <c r="T24" s="294"/>
      <c r="U24" s="293"/>
      <c r="V24" s="294"/>
      <c r="W24" s="293"/>
      <c r="X24" s="294">
        <v>4.5</v>
      </c>
      <c r="Y24" s="293">
        <v>2</v>
      </c>
      <c r="Z24" s="294"/>
      <c r="AA24" s="293"/>
      <c r="AB24" s="294"/>
      <c r="AC24" s="293"/>
      <c r="AD24" s="294"/>
      <c r="AE24" s="232"/>
      <c r="AF24" s="331">
        <f t="shared" si="3"/>
        <v>19</v>
      </c>
      <c r="AG24" s="256"/>
      <c r="AH24" s="124"/>
      <c r="AI24" s="267">
        <f t="shared" si="4"/>
        <v>39526</v>
      </c>
      <c r="AJ24" s="305" t="str">
        <f t="shared" si="0"/>
        <v>Wed</v>
      </c>
      <c r="AK24" s="305"/>
      <c r="AL24" s="305"/>
      <c r="AM24" s="317"/>
      <c r="AN24" s="317"/>
      <c r="AO24" s="257"/>
      <c r="AP24" s="257"/>
    </row>
    <row r="25" spans="2:42" ht="15" customHeight="1">
      <c r="B25" s="237"/>
      <c r="C25" s="234" t="str">
        <f t="shared" si="1"/>
        <v>Thu</v>
      </c>
      <c r="D25" s="235">
        <f t="shared" si="2"/>
        <v>20</v>
      </c>
      <c r="E25" s="123"/>
      <c r="F25" s="292"/>
      <c r="G25" s="293"/>
      <c r="H25" s="294"/>
      <c r="I25" s="293"/>
      <c r="J25" s="294">
        <v>3.5</v>
      </c>
      <c r="K25" s="293">
        <v>4</v>
      </c>
      <c r="L25" s="294"/>
      <c r="M25" s="293"/>
      <c r="N25" s="294"/>
      <c r="O25" s="293"/>
      <c r="P25" s="294"/>
      <c r="Q25" s="293"/>
      <c r="R25" s="294">
        <v>3</v>
      </c>
      <c r="S25" s="293">
        <v>2</v>
      </c>
      <c r="T25" s="294"/>
      <c r="U25" s="293"/>
      <c r="V25" s="294"/>
      <c r="W25" s="293"/>
      <c r="X25" s="294">
        <v>7.25</v>
      </c>
      <c r="Y25" s="293">
        <v>0</v>
      </c>
      <c r="Z25" s="294"/>
      <c r="AA25" s="293"/>
      <c r="AB25" s="294"/>
      <c r="AC25" s="293"/>
      <c r="AD25" s="294"/>
      <c r="AE25" s="232"/>
      <c r="AF25" s="331">
        <f t="shared" si="3"/>
        <v>20</v>
      </c>
      <c r="AG25" s="256"/>
      <c r="AH25" s="124"/>
      <c r="AI25" s="267">
        <f t="shared" si="4"/>
        <v>39527</v>
      </c>
      <c r="AJ25" s="305" t="str">
        <f t="shared" si="0"/>
        <v>Thu</v>
      </c>
      <c r="AK25" s="305"/>
      <c r="AL25" s="305"/>
      <c r="AM25" s="317"/>
      <c r="AN25" s="317"/>
      <c r="AO25" s="257"/>
      <c r="AP25" s="257"/>
    </row>
    <row r="26" spans="2:42" ht="15" customHeight="1">
      <c r="B26" s="237"/>
      <c r="C26" s="234" t="str">
        <f t="shared" si="1"/>
        <v>Fri</v>
      </c>
      <c r="D26" s="235">
        <f t="shared" si="2"/>
        <v>21</v>
      </c>
      <c r="E26" s="123"/>
      <c r="F26" s="292"/>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32"/>
      <c r="AF26" s="331">
        <f t="shared" si="3"/>
        <v>21</v>
      </c>
      <c r="AG26" s="256"/>
      <c r="AH26" s="124"/>
      <c r="AI26" s="267">
        <f t="shared" si="4"/>
        <v>39528</v>
      </c>
      <c r="AJ26" s="305" t="str">
        <f t="shared" si="0"/>
        <v>Fri</v>
      </c>
      <c r="AK26" s="305"/>
      <c r="AL26" s="305"/>
      <c r="AM26" s="317"/>
      <c r="AN26" s="317"/>
      <c r="AO26" s="257"/>
      <c r="AP26" s="257"/>
    </row>
    <row r="27" spans="2:42" ht="15" customHeight="1">
      <c r="B27" s="237"/>
      <c r="C27" s="234" t="str">
        <f t="shared" si="1"/>
        <v>Sat</v>
      </c>
      <c r="D27" s="235">
        <f t="shared" si="2"/>
        <v>22</v>
      </c>
      <c r="E27" s="123"/>
      <c r="F27" s="292"/>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32"/>
      <c r="AF27" s="331">
        <f t="shared" si="3"/>
        <v>22</v>
      </c>
      <c r="AG27" s="256"/>
      <c r="AH27" s="124"/>
      <c r="AI27" s="267">
        <f t="shared" si="4"/>
        <v>39529</v>
      </c>
      <c r="AJ27" s="305" t="str">
        <f t="shared" si="0"/>
        <v>Sat</v>
      </c>
      <c r="AK27" s="305"/>
      <c r="AL27" s="305"/>
      <c r="AM27" s="317"/>
      <c r="AN27" s="317"/>
      <c r="AO27" s="257"/>
      <c r="AP27" s="257"/>
    </row>
    <row r="28" spans="2:42" ht="15" customHeight="1">
      <c r="B28" s="237"/>
      <c r="C28" s="234" t="str">
        <f t="shared" si="1"/>
        <v>Sun</v>
      </c>
      <c r="D28" s="235">
        <f t="shared" si="2"/>
        <v>23</v>
      </c>
      <c r="E28" s="123"/>
      <c r="F28" s="292"/>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32"/>
      <c r="AF28" s="331">
        <f t="shared" si="3"/>
        <v>23</v>
      </c>
      <c r="AG28" s="256"/>
      <c r="AH28" s="124"/>
      <c r="AI28" s="267">
        <f t="shared" si="4"/>
        <v>39530</v>
      </c>
      <c r="AJ28" s="305" t="str">
        <f t="shared" si="0"/>
        <v>Sun</v>
      </c>
      <c r="AK28" s="305"/>
      <c r="AL28" s="305"/>
      <c r="AM28" s="317"/>
      <c r="AN28" s="317"/>
      <c r="AO28" s="257"/>
      <c r="AP28" s="257"/>
    </row>
    <row r="29" spans="2:42" ht="15" customHeight="1">
      <c r="B29" s="237"/>
      <c r="C29" s="234" t="str">
        <f t="shared" si="1"/>
        <v>Mon</v>
      </c>
      <c r="D29" s="235">
        <f t="shared" si="2"/>
        <v>24</v>
      </c>
      <c r="E29" s="123"/>
      <c r="F29" s="292"/>
      <c r="G29" s="293"/>
      <c r="H29" s="294"/>
      <c r="I29" s="293"/>
      <c r="J29" s="294">
        <v>5</v>
      </c>
      <c r="K29" s="293">
        <v>1</v>
      </c>
      <c r="L29" s="294"/>
      <c r="M29" s="293"/>
      <c r="N29" s="294"/>
      <c r="O29" s="293"/>
      <c r="P29" s="294"/>
      <c r="Q29" s="293"/>
      <c r="R29" s="294">
        <v>3.5</v>
      </c>
      <c r="S29" s="293">
        <v>0</v>
      </c>
      <c r="T29" s="294"/>
      <c r="U29" s="293"/>
      <c r="V29" s="294"/>
      <c r="W29" s="293"/>
      <c r="X29" s="294">
        <v>1</v>
      </c>
      <c r="Y29" s="293">
        <v>0</v>
      </c>
      <c r="Z29" s="294"/>
      <c r="AA29" s="293"/>
      <c r="AB29" s="294"/>
      <c r="AC29" s="293"/>
      <c r="AD29" s="294"/>
      <c r="AE29" s="232"/>
      <c r="AF29" s="331">
        <f t="shared" si="3"/>
        <v>24</v>
      </c>
      <c r="AG29" s="256"/>
      <c r="AH29" s="124"/>
      <c r="AI29" s="267">
        <f t="shared" si="4"/>
        <v>39531</v>
      </c>
      <c r="AJ29" s="305" t="str">
        <f t="shared" si="0"/>
        <v>Mon</v>
      </c>
      <c r="AK29" s="305"/>
      <c r="AL29" s="305"/>
      <c r="AM29" s="317"/>
      <c r="AN29" s="317"/>
      <c r="AO29" s="257"/>
      <c r="AP29" s="257"/>
    </row>
    <row r="30" spans="2:42" ht="15" customHeight="1">
      <c r="B30" s="237"/>
      <c r="C30" s="234" t="str">
        <f t="shared" si="1"/>
        <v>Tue</v>
      </c>
      <c r="D30" s="235">
        <f t="shared" si="2"/>
        <v>25</v>
      </c>
      <c r="E30" s="123"/>
      <c r="F30" s="292"/>
      <c r="G30" s="293"/>
      <c r="H30" s="294">
        <v>4</v>
      </c>
      <c r="I30" s="293">
        <v>1</v>
      </c>
      <c r="J30" s="294">
        <v>5</v>
      </c>
      <c r="K30" s="293">
        <v>1</v>
      </c>
      <c r="L30" s="294"/>
      <c r="M30" s="293"/>
      <c r="N30" s="294"/>
      <c r="O30" s="293"/>
      <c r="P30" s="294"/>
      <c r="Q30" s="293"/>
      <c r="R30" s="294">
        <v>3.5</v>
      </c>
      <c r="S30" s="293">
        <v>0</v>
      </c>
      <c r="T30" s="294"/>
      <c r="U30" s="293"/>
      <c r="V30" s="294"/>
      <c r="W30" s="293"/>
      <c r="X30" s="294">
        <v>7</v>
      </c>
      <c r="Y30" s="293">
        <v>0</v>
      </c>
      <c r="Z30" s="294"/>
      <c r="AA30" s="293"/>
      <c r="AB30" s="294"/>
      <c r="AC30" s="293"/>
      <c r="AD30" s="294"/>
      <c r="AE30" s="232"/>
      <c r="AF30" s="331">
        <f t="shared" si="3"/>
        <v>25</v>
      </c>
      <c r="AG30" s="256"/>
      <c r="AH30" s="124"/>
      <c r="AI30" s="267">
        <f t="shared" si="4"/>
        <v>39532</v>
      </c>
      <c r="AJ30" s="305" t="str">
        <f t="shared" si="0"/>
        <v>Tue</v>
      </c>
      <c r="AK30" s="305"/>
      <c r="AL30" s="305"/>
      <c r="AM30" s="317"/>
      <c r="AN30" s="317"/>
      <c r="AO30" s="257"/>
      <c r="AP30" s="257"/>
    </row>
    <row r="31" spans="2:42" ht="15" customHeight="1">
      <c r="B31" s="237"/>
      <c r="C31" s="234" t="str">
        <f t="shared" si="1"/>
        <v>Wed</v>
      </c>
      <c r="D31" s="235">
        <f t="shared" si="2"/>
        <v>26</v>
      </c>
      <c r="E31" s="123"/>
      <c r="F31" s="292"/>
      <c r="G31" s="293"/>
      <c r="H31" s="294"/>
      <c r="I31" s="293"/>
      <c r="J31" s="294">
        <v>3.5</v>
      </c>
      <c r="K31" s="293">
        <v>0</v>
      </c>
      <c r="L31" s="294"/>
      <c r="M31" s="293"/>
      <c r="N31" s="294"/>
      <c r="O31" s="293"/>
      <c r="P31" s="294"/>
      <c r="Q31" s="293"/>
      <c r="R31" s="294">
        <v>3</v>
      </c>
      <c r="S31" s="293">
        <v>0</v>
      </c>
      <c r="T31" s="294"/>
      <c r="U31" s="293"/>
      <c r="V31" s="294"/>
      <c r="W31" s="293"/>
      <c r="X31" s="294">
        <v>8.5</v>
      </c>
      <c r="Y31" s="293">
        <v>0</v>
      </c>
      <c r="Z31" s="294">
        <v>2</v>
      </c>
      <c r="AA31" s="293">
        <v>0</v>
      </c>
      <c r="AB31" s="294"/>
      <c r="AC31" s="293"/>
      <c r="AD31" s="294"/>
      <c r="AE31" s="232"/>
      <c r="AF31" s="331">
        <f t="shared" si="3"/>
        <v>26</v>
      </c>
      <c r="AG31" s="256"/>
      <c r="AH31" s="124"/>
      <c r="AI31" s="267">
        <f t="shared" si="4"/>
        <v>39533</v>
      </c>
      <c r="AJ31" s="305" t="str">
        <f t="shared" si="0"/>
        <v>Wed</v>
      </c>
      <c r="AK31" s="305"/>
      <c r="AL31" s="305"/>
      <c r="AM31" s="317"/>
      <c r="AN31" s="317"/>
      <c r="AO31" s="257"/>
      <c r="AP31" s="257"/>
    </row>
    <row r="32" spans="2:42" ht="15" customHeight="1">
      <c r="B32" s="237"/>
      <c r="C32" s="234" t="str">
        <f t="shared" si="1"/>
        <v>Thu</v>
      </c>
      <c r="D32" s="235">
        <f t="shared" si="2"/>
        <v>27</v>
      </c>
      <c r="E32" s="123"/>
      <c r="F32" s="292"/>
      <c r="G32" s="293"/>
      <c r="H32" s="294"/>
      <c r="I32" s="293"/>
      <c r="J32" s="294">
        <v>5.5</v>
      </c>
      <c r="K32" s="293">
        <v>2</v>
      </c>
      <c r="L32" s="294"/>
      <c r="M32" s="293"/>
      <c r="N32" s="294"/>
      <c r="O32" s="293"/>
      <c r="P32" s="294"/>
      <c r="Q32" s="293"/>
      <c r="R32" s="294">
        <v>2.5</v>
      </c>
      <c r="S32" s="293">
        <v>1</v>
      </c>
      <c r="T32" s="294"/>
      <c r="U32" s="293"/>
      <c r="V32" s="294"/>
      <c r="W32" s="293"/>
      <c r="X32" s="294">
        <v>6.25</v>
      </c>
      <c r="Y32" s="293">
        <v>0</v>
      </c>
      <c r="Z32" s="294">
        <v>4</v>
      </c>
      <c r="AA32" s="293">
        <v>0</v>
      </c>
      <c r="AB32" s="294"/>
      <c r="AC32" s="293"/>
      <c r="AD32" s="294"/>
      <c r="AE32" s="232"/>
      <c r="AF32" s="331">
        <f t="shared" si="3"/>
        <v>27</v>
      </c>
      <c r="AG32" s="256"/>
      <c r="AH32" s="124"/>
      <c r="AI32" s="267">
        <f t="shared" si="4"/>
        <v>39534</v>
      </c>
      <c r="AJ32" s="305" t="str">
        <f t="shared" si="0"/>
        <v>Thu</v>
      </c>
      <c r="AK32" s="305"/>
      <c r="AL32" s="305"/>
      <c r="AM32" s="317"/>
      <c r="AN32" s="317"/>
      <c r="AO32" s="257"/>
      <c r="AP32" s="257"/>
    </row>
    <row r="33" spans="2:42" ht="15" customHeight="1">
      <c r="B33" s="237"/>
      <c r="C33" s="234" t="str">
        <f t="shared" si="1"/>
        <v>Fri</v>
      </c>
      <c r="D33" s="235">
        <f t="shared" si="2"/>
        <v>28</v>
      </c>
      <c r="E33" s="123"/>
      <c r="F33" s="292"/>
      <c r="G33" s="293"/>
      <c r="H33" s="294"/>
      <c r="I33" s="293"/>
      <c r="J33" s="294">
        <v>6</v>
      </c>
      <c r="K33" s="293">
        <v>1</v>
      </c>
      <c r="L33" s="294"/>
      <c r="M33" s="293"/>
      <c r="N33" s="294"/>
      <c r="O33" s="293"/>
      <c r="P33" s="294"/>
      <c r="Q33" s="293"/>
      <c r="R33" s="294">
        <v>1.25</v>
      </c>
      <c r="S33" s="293">
        <v>0</v>
      </c>
      <c r="T33" s="294"/>
      <c r="U33" s="293"/>
      <c r="V33" s="294"/>
      <c r="W33" s="293"/>
      <c r="X33" s="294">
        <v>2.75</v>
      </c>
      <c r="Y33" s="293">
        <v>2</v>
      </c>
      <c r="Z33" s="294">
        <v>1</v>
      </c>
      <c r="AA33" s="293">
        <v>0</v>
      </c>
      <c r="AB33" s="294"/>
      <c r="AC33" s="293"/>
      <c r="AD33" s="294"/>
      <c r="AE33" s="232"/>
      <c r="AF33" s="331">
        <f t="shared" si="3"/>
        <v>28</v>
      </c>
      <c r="AG33" s="256"/>
      <c r="AH33" s="124"/>
      <c r="AI33" s="267">
        <f t="shared" si="4"/>
        <v>39535</v>
      </c>
      <c r="AJ33" s="305" t="str">
        <f t="shared" si="0"/>
        <v>Fri</v>
      </c>
      <c r="AK33" s="305"/>
      <c r="AL33" s="305"/>
      <c r="AM33" s="317"/>
      <c r="AN33" s="317"/>
      <c r="AO33" s="257"/>
      <c r="AP33" s="257"/>
    </row>
    <row r="34" spans="2:42" ht="15" customHeight="1">
      <c r="B34" s="237"/>
      <c r="C34" s="234" t="str">
        <f t="shared" si="1"/>
        <v>Sat</v>
      </c>
      <c r="D34" s="235">
        <f t="shared" si="2"/>
        <v>29</v>
      </c>
      <c r="E34" s="123"/>
      <c r="F34" s="292"/>
      <c r="G34" s="293"/>
      <c r="H34" s="294"/>
      <c r="I34" s="293"/>
      <c r="J34" s="294"/>
      <c r="K34" s="293"/>
      <c r="L34" s="294"/>
      <c r="M34" s="293"/>
      <c r="N34" s="294"/>
      <c r="O34" s="293"/>
      <c r="P34" s="294"/>
      <c r="Q34" s="293">
        <v>0</v>
      </c>
      <c r="R34" s="294"/>
      <c r="S34" s="293"/>
      <c r="T34" s="294"/>
      <c r="U34" s="293"/>
      <c r="V34" s="294"/>
      <c r="W34" s="293"/>
      <c r="X34" s="294"/>
      <c r="Y34" s="293"/>
      <c r="Z34" s="294"/>
      <c r="AA34" s="293"/>
      <c r="AB34" s="294"/>
      <c r="AC34" s="293"/>
      <c r="AD34" s="294"/>
      <c r="AE34" s="232"/>
      <c r="AF34" s="331">
        <f t="shared" si="3"/>
        <v>29</v>
      </c>
      <c r="AG34" s="256"/>
      <c r="AH34" s="124"/>
      <c r="AI34" s="267">
        <f t="shared" si="4"/>
        <v>39536</v>
      </c>
      <c r="AJ34" s="305" t="str">
        <f t="shared" si="0"/>
        <v>Sat</v>
      </c>
      <c r="AK34" s="305"/>
      <c r="AL34" s="305"/>
      <c r="AM34" s="317"/>
      <c r="AN34" s="317"/>
      <c r="AO34" s="257"/>
      <c r="AP34" s="257"/>
    </row>
    <row r="35" spans="2:42" ht="15" customHeight="1">
      <c r="B35" s="237"/>
      <c r="C35" s="234" t="str">
        <f t="shared" si="1"/>
        <v>Sun</v>
      </c>
      <c r="D35" s="235">
        <f t="shared" si="2"/>
        <v>30</v>
      </c>
      <c r="E35" s="123"/>
      <c r="F35" s="292"/>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32"/>
      <c r="AF35" s="331">
        <f t="shared" si="3"/>
        <v>30</v>
      </c>
      <c r="AG35" s="256"/>
      <c r="AH35" s="124"/>
      <c r="AI35" s="267">
        <f t="shared" si="4"/>
        <v>39537</v>
      </c>
      <c r="AJ35" s="305" t="str">
        <f t="shared" si="0"/>
        <v>Sun</v>
      </c>
      <c r="AK35" s="305"/>
      <c r="AL35" s="305"/>
      <c r="AM35" s="317"/>
      <c r="AN35" s="317"/>
      <c r="AO35" s="257"/>
      <c r="AP35" s="257"/>
    </row>
    <row r="36" spans="2:42" ht="15" customHeight="1">
      <c r="B36" s="237"/>
      <c r="C36" s="234" t="str">
        <f t="shared" si="1"/>
        <v>Mon</v>
      </c>
      <c r="D36" s="235">
        <f t="shared" si="2"/>
        <v>31</v>
      </c>
      <c r="E36" s="123"/>
      <c r="F36" s="292"/>
      <c r="G36" s="293"/>
      <c r="H36" s="294"/>
      <c r="I36" s="293"/>
      <c r="J36" s="294">
        <v>5.25</v>
      </c>
      <c r="K36" s="293">
        <v>3</v>
      </c>
      <c r="L36" s="294"/>
      <c r="M36" s="293"/>
      <c r="N36" s="294"/>
      <c r="O36" s="293"/>
      <c r="P36" s="294"/>
      <c r="Q36" s="293"/>
      <c r="R36" s="294">
        <v>4</v>
      </c>
      <c r="S36" s="293">
        <v>1</v>
      </c>
      <c r="T36" s="294"/>
      <c r="U36" s="293"/>
      <c r="V36" s="294"/>
      <c r="W36" s="293"/>
      <c r="X36" s="294">
        <v>5</v>
      </c>
      <c r="Y36" s="293">
        <v>0</v>
      </c>
      <c r="Z36" s="294"/>
      <c r="AA36" s="293"/>
      <c r="AB36" s="294"/>
      <c r="AC36" s="293"/>
      <c r="AD36" s="294"/>
      <c r="AE36" s="232"/>
      <c r="AF36" s="331">
        <f t="shared" si="3"/>
        <v>31</v>
      </c>
      <c r="AG36" s="256"/>
      <c r="AH36" s="124"/>
      <c r="AI36" s="267">
        <f t="shared" si="4"/>
        <v>39538</v>
      </c>
      <c r="AJ36" s="305" t="str">
        <f t="shared" si="0"/>
        <v>Mon</v>
      </c>
      <c r="AK36" s="305"/>
      <c r="AL36" s="305"/>
      <c r="AM36" s="317"/>
      <c r="AN36" s="317"/>
      <c r="AO36" s="257"/>
      <c r="AP36" s="257"/>
    </row>
    <row r="37" spans="2:42" ht="15" customHeight="1" thickBot="1">
      <c r="B37" s="237"/>
      <c r="C37" s="363"/>
      <c r="D37" s="364"/>
      <c r="E37" s="123"/>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9"/>
      <c r="AE37" s="304"/>
      <c r="AF37" s="289"/>
      <c r="AG37" s="244"/>
      <c r="AH37" s="124"/>
      <c r="AI37" s="236"/>
      <c r="AJ37" s="268"/>
      <c r="AK37" s="268"/>
      <c r="AL37" s="268"/>
      <c r="AM37" s="268"/>
      <c r="AN37" s="268"/>
      <c r="AO37" s="263"/>
      <c r="AP37" s="263"/>
    </row>
    <row r="38" spans="2:42" ht="15" customHeight="1">
      <c r="B38" s="248" t="str">
        <f>$AK6</f>
        <v>Mar</v>
      </c>
      <c r="C38" s="271" t="s">
        <v>138</v>
      </c>
      <c r="D38" s="271"/>
      <c r="E38" s="271"/>
      <c r="F38" s="255">
        <f>SUM(F6:F36)</f>
        <v>0</v>
      </c>
      <c r="G38" s="321">
        <f>SUM(G6:G36)</f>
        <v>0</v>
      </c>
      <c r="H38" s="255">
        <f aca="true" t="shared" si="5" ref="H38:AA38">SUM(H6:H36)</f>
        <v>16</v>
      </c>
      <c r="I38" s="321">
        <f t="shared" si="5"/>
        <v>5</v>
      </c>
      <c r="J38" s="255">
        <f t="shared" si="5"/>
        <v>108.5</v>
      </c>
      <c r="K38" s="321">
        <f t="shared" si="5"/>
        <v>26</v>
      </c>
      <c r="L38" s="255">
        <f t="shared" si="5"/>
        <v>0</v>
      </c>
      <c r="M38" s="321">
        <f t="shared" si="5"/>
        <v>0</v>
      </c>
      <c r="N38" s="255">
        <f>SUM(N6:N36)</f>
        <v>0</v>
      </c>
      <c r="O38" s="321">
        <f>SUM(O6:O36)</f>
        <v>0</v>
      </c>
      <c r="P38" s="255">
        <f t="shared" si="5"/>
        <v>2</v>
      </c>
      <c r="Q38" s="321">
        <f t="shared" si="5"/>
        <v>0</v>
      </c>
      <c r="R38" s="255">
        <f t="shared" si="5"/>
        <v>76.5</v>
      </c>
      <c r="S38" s="321">
        <f t="shared" si="5"/>
        <v>16</v>
      </c>
      <c r="T38" s="255">
        <f t="shared" si="5"/>
        <v>0</v>
      </c>
      <c r="U38" s="321">
        <f t="shared" si="5"/>
        <v>0</v>
      </c>
      <c r="V38" s="255">
        <f t="shared" si="5"/>
        <v>0</v>
      </c>
      <c r="W38" s="321">
        <f t="shared" si="5"/>
        <v>0</v>
      </c>
      <c r="X38" s="255">
        <f t="shared" si="5"/>
        <v>92.25</v>
      </c>
      <c r="Y38" s="321">
        <f t="shared" si="5"/>
        <v>10</v>
      </c>
      <c r="Z38" s="255">
        <f t="shared" si="5"/>
        <v>19.5</v>
      </c>
      <c r="AA38" s="321">
        <f t="shared" si="5"/>
        <v>0</v>
      </c>
      <c r="AB38" s="255">
        <f>SUM(AB6:AB36)</f>
        <v>0</v>
      </c>
      <c r="AC38" s="321">
        <f>SUM(AC6:AC36)</f>
        <v>0</v>
      </c>
      <c r="AD38" s="255">
        <f>SUM(AD6:AD36)</f>
        <v>0</v>
      </c>
      <c r="AE38" s="321">
        <f>SUM(AE6:AE36)</f>
        <v>0</v>
      </c>
      <c r="AF38" s="233">
        <f>SUMIF(F5:AE5,"=direct",F38:AE38)</f>
        <v>314.75</v>
      </c>
      <c r="AG38" s="255"/>
      <c r="AH38" s="123"/>
      <c r="AI38" s="123"/>
      <c r="AJ38" s="251"/>
      <c r="AK38" s="251"/>
      <c r="AL38" s="251"/>
      <c r="AM38" s="251"/>
      <c r="AN38" s="251"/>
      <c r="AO38" s="263"/>
      <c r="AP38" s="263"/>
    </row>
    <row r="39" spans="2:42" ht="15" customHeight="1">
      <c r="B39" s="360" t="s">
        <v>130</v>
      </c>
      <c r="C39" s="361"/>
      <c r="D39" s="361"/>
      <c r="E39" s="361"/>
      <c r="F39" s="223">
        <f>IF(ISERROR(F38/F4),"",F38/F4)</f>
      </c>
      <c r="G39" s="223"/>
      <c r="H39" s="223">
        <f>IF(ISERROR(H38/H4),"",H38/H4)</f>
        <v>1</v>
      </c>
      <c r="I39" s="223"/>
      <c r="J39" s="223">
        <f>IF(ISERROR(J38/J4),"",J38/J4)</f>
        <v>1.2055555555555555</v>
      </c>
      <c r="K39" s="223"/>
      <c r="L39" s="223">
        <f>IF(ISERROR(L38/L4),"",L38/L4)</f>
        <v>0</v>
      </c>
      <c r="M39" s="223"/>
      <c r="N39" s="223">
        <f>IF(ISERROR(N38/N4),"",N38/N4)</f>
        <v>0</v>
      </c>
      <c r="O39" s="223"/>
      <c r="P39" s="223">
        <f>IF(ISERROR(P38/P4),"",P38/P4)</f>
        <v>0.2</v>
      </c>
      <c r="Q39" s="223"/>
      <c r="R39" s="223">
        <f>IF(ISERROR(R38/R4),"",R38/R4)</f>
        <v>0.8138297872340425</v>
      </c>
      <c r="S39" s="223"/>
      <c r="T39" s="223">
        <f>IF(ISERROR(T38/T4),"",T38/T4)</f>
        <v>0</v>
      </c>
      <c r="U39" s="223"/>
      <c r="V39" s="223">
        <f>IF(ISERROR(V38/V4),"",V38/V4)</f>
      </c>
      <c r="W39" s="223"/>
      <c r="X39" s="223">
        <f>IF(ISERROR(X38/X4),"",X38/X4)</f>
        <v>0.9813829787234043</v>
      </c>
      <c r="Y39" s="223"/>
      <c r="Z39" s="223">
        <f>IF(ISERROR(Z38/Z4),"",Z38/Z4)</f>
        <v>0.43333333333333335</v>
      </c>
      <c r="AA39" s="223"/>
      <c r="AB39" s="223">
        <f>IF(ISERROR(AB38/AB4),"",AB38/AB4)</f>
        <v>0</v>
      </c>
      <c r="AC39" s="223"/>
      <c r="AD39" s="223">
        <f>IF(ISERROR(AD38/AD4),"",AD38/AD4)</f>
      </c>
      <c r="AE39" s="223"/>
      <c r="AF39" s="249">
        <f>AF38/AF4</f>
        <v>0.7688080117244749</v>
      </c>
      <c r="AG39" s="249"/>
      <c r="AH39" s="123"/>
      <c r="AI39" s="126"/>
      <c r="AJ39" s="269"/>
      <c r="AK39" s="269"/>
      <c r="AL39" s="269"/>
      <c r="AM39" s="269"/>
      <c r="AN39" s="269"/>
      <c r="AO39" s="263"/>
      <c r="AP39" s="263"/>
    </row>
    <row r="40" spans="2:42"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123"/>
      <c r="AI40" s="126"/>
      <c r="AJ40" s="269"/>
      <c r="AK40" s="269"/>
      <c r="AL40" s="269"/>
      <c r="AM40" s="269"/>
      <c r="AN40" s="269"/>
      <c r="AO40" s="263"/>
      <c r="AP40" s="263"/>
    </row>
    <row r="41" spans="7:10" ht="15" customHeight="1">
      <c r="G41" s="45"/>
      <c r="I41" s="45"/>
      <c r="J41" s="46"/>
    </row>
    <row r="42" spans="6:17" ht="15" customHeight="1">
      <c r="F42" s="50"/>
      <c r="G42" s="51"/>
      <c r="H42" s="50"/>
      <c r="I42" s="51"/>
      <c r="J42" s="52"/>
      <c r="K42" s="51"/>
      <c r="L42" s="51"/>
      <c r="M42" s="51"/>
      <c r="N42" s="51"/>
      <c r="O42" s="51"/>
      <c r="P42" s="51"/>
      <c r="Q42" s="51"/>
    </row>
    <row r="43" spans="3:33"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53"/>
      <c r="AD43" s="53"/>
      <c r="AE43" s="53"/>
      <c r="AF43" s="59"/>
      <c r="AG43" s="59"/>
    </row>
    <row r="44" spans="3:33"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53"/>
      <c r="AD44" s="53"/>
      <c r="AE44" s="53"/>
      <c r="AF44" s="59"/>
      <c r="AG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C3:D3"/>
    <mergeCell ref="C4:D4"/>
    <mergeCell ref="C37:D37"/>
    <mergeCell ref="AM6:AN8"/>
  </mergeCells>
  <conditionalFormatting sqref="F6:AE36">
    <cfRule type="expression" priority="1" dxfId="6" stopIfTrue="1">
      <formula>MONTH($AI6)&lt;&gt;MONTH($AI$6)</formula>
    </cfRule>
  </conditionalFormatting>
  <printOptions/>
  <pageMargins left="0.5" right="0.5" top="0.5" bottom="0.5" header="0.25" footer="0.25"/>
  <pageSetup fitToHeight="1" fitToWidth="1" horizontalDpi="600" verticalDpi="600" orientation="landscape" scale="64"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H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A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aca="true" t="shared" si="6" ref="AB38:AG38">SUM(AB6:AB36)</f>
        <v>0</v>
      </c>
      <c r="AC38" s="321">
        <f t="shared" si="6"/>
        <v>0</v>
      </c>
      <c r="AD38" s="255">
        <f t="shared" si="6"/>
        <v>0</v>
      </c>
      <c r="AE38" s="321">
        <f t="shared" si="6"/>
        <v>0</v>
      </c>
      <c r="AF38" s="255">
        <f t="shared" si="6"/>
        <v>0</v>
      </c>
      <c r="AG38" s="321">
        <f t="shared" si="6"/>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AQ6:AR8"/>
    <mergeCell ref="C3:D3"/>
    <mergeCell ref="C4:D4"/>
    <mergeCell ref="C37:D37"/>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J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t="s">
        <v>124</v>
      </c>
      <c r="I3" s="225" t="str">
        <f>H3&amp;2</f>
        <v>Bleyer, K.2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AQ6:AR8"/>
    <mergeCell ref="C3:D3"/>
    <mergeCell ref="C4:D4"/>
    <mergeCell ref="C37:D37"/>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7"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B39:E39"/>
    <mergeCell ref="AO6:AP8"/>
    <mergeCell ref="AQ6:AR8"/>
    <mergeCell ref="C3:D3"/>
    <mergeCell ref="C4:D4"/>
    <mergeCell ref="C37:D37"/>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pageSetUpPr fitToPage="1"/>
  </sheetPr>
  <dimension ref="B1:AR61"/>
  <sheetViews>
    <sheetView view="pageBreakPreview" zoomScale="65" zoomScaleSheetLayoutView="65" workbookViewId="0" topLeftCell="A1">
      <pane xSplit="4" ySplit="5" topLeftCell="E6" activePane="bottomRight" state="frozen"/>
      <selection pane="topLeft" activeCell="A1" sqref="A1"/>
      <selection pane="topRight" activeCell="E1" sqref="E1"/>
      <selection pane="bottomLeft" activeCell="A6" sqref="A6"/>
      <selection pane="bottomRight" activeCell="AD3" sqref="AD3"/>
    </sheetView>
  </sheetViews>
  <sheetFormatPr defaultColWidth="9.140625" defaultRowHeight="12.75"/>
  <cols>
    <col min="1" max="1" width="3.7109375" style="49" customWidth="1"/>
    <col min="2" max="2" width="4.7109375" style="55" customWidth="1"/>
    <col min="3" max="4" width="3.7109375" style="25" customWidth="1"/>
    <col min="5" max="5" width="0.85546875" style="25" customWidth="1"/>
    <col min="6" max="6" width="9.7109375" style="48" hidden="1" customWidth="1"/>
    <col min="7" max="7" width="6.7109375" style="48" hidden="1" customWidth="1"/>
    <col min="8" max="8" width="9.7109375" style="48" customWidth="1"/>
    <col min="9" max="9" width="6.7109375" style="48" customWidth="1"/>
    <col min="10" max="10" width="9.7109375" style="47" customWidth="1"/>
    <col min="11" max="11" width="6.7109375" style="48" customWidth="1"/>
    <col min="12" max="12" width="9.7109375" style="47" customWidth="1"/>
    <col min="13" max="13" width="6.7109375" style="47" customWidth="1"/>
    <col min="14" max="14" width="9.7109375" style="47" customWidth="1"/>
    <col min="15" max="15" width="6.7109375" style="47" customWidth="1"/>
    <col min="16" max="16" width="9.7109375" style="47" customWidth="1"/>
    <col min="17" max="17" width="6.7109375" style="47" customWidth="1"/>
    <col min="18" max="18" width="9.7109375" style="47" customWidth="1"/>
    <col min="19" max="19" width="6.7109375" style="47" customWidth="1"/>
    <col min="20" max="20" width="9.7109375" style="47" customWidth="1"/>
    <col min="21" max="21" width="6.7109375" style="47" customWidth="1"/>
    <col min="22" max="22" width="9.7109375" style="47" customWidth="1"/>
    <col min="23" max="23" width="6.7109375" style="47" customWidth="1"/>
    <col min="24" max="24" width="9.7109375" style="47" customWidth="1"/>
    <col min="25" max="25" width="6.7109375" style="47" customWidth="1"/>
    <col min="26" max="26" width="9.7109375" style="47" customWidth="1"/>
    <col min="27" max="27" width="6.7109375" style="47" customWidth="1"/>
    <col min="28" max="28" width="9.7109375" style="47" customWidth="1"/>
    <col min="29" max="29" width="6.7109375" style="47" customWidth="1"/>
    <col min="30" max="30" width="9.7109375" style="47" customWidth="1"/>
    <col min="31" max="31" width="6.7109375" style="47" customWidth="1"/>
    <col min="32" max="32" width="9.7109375" style="47" hidden="1" customWidth="1"/>
    <col min="33" max="33" width="6.7109375" style="47" hidden="1" customWidth="1"/>
    <col min="34" max="34" width="8.421875" style="58" customWidth="1"/>
    <col min="35" max="35" width="8.7109375" style="58" customWidth="1"/>
    <col min="36" max="36" width="9.140625" style="55" customWidth="1"/>
    <col min="37" max="37" width="9.421875" style="55" bestFit="1" customWidth="1"/>
    <col min="38" max="42" width="9.140625" style="46" customWidth="1"/>
    <col min="43" max="16384" width="9.140625" style="49" customWidth="1"/>
  </cols>
  <sheetData>
    <row r="1" spans="2:42" s="62" customFormat="1" ht="6.75" customHeight="1">
      <c r="B1" s="55"/>
      <c r="C1" s="25"/>
      <c r="D1" s="25"/>
      <c r="E1" s="25"/>
      <c r="F1" s="24"/>
      <c r="G1" s="24"/>
      <c r="H1" s="24"/>
      <c r="I1" s="24"/>
      <c r="J1" s="60"/>
      <c r="K1" s="61"/>
      <c r="L1" s="60"/>
      <c r="M1" s="60"/>
      <c r="N1" s="60"/>
      <c r="O1" s="60"/>
      <c r="P1" s="60"/>
      <c r="Q1" s="60"/>
      <c r="R1" s="60"/>
      <c r="S1" s="60"/>
      <c r="T1" s="60"/>
      <c r="U1" s="60"/>
      <c r="V1" s="60"/>
      <c r="W1" s="60"/>
      <c r="X1" s="60"/>
      <c r="Y1" s="60"/>
      <c r="Z1" s="60"/>
      <c r="AA1" s="60"/>
      <c r="AB1" s="60"/>
      <c r="AC1" s="60"/>
      <c r="AD1" s="60"/>
      <c r="AE1" s="60"/>
      <c r="AF1" s="60"/>
      <c r="AG1" s="60"/>
      <c r="AH1" s="58"/>
      <c r="AI1" s="58"/>
      <c r="AJ1" s="57"/>
      <c r="AK1" s="57"/>
      <c r="AL1" s="55"/>
      <c r="AM1" s="55"/>
      <c r="AN1" s="55"/>
      <c r="AO1" s="55"/>
      <c r="AP1" s="55"/>
    </row>
    <row r="2" spans="2:44" s="62" customFormat="1" ht="15" customHeight="1" thickBot="1">
      <c r="B2" s="123"/>
      <c r="C2" s="270"/>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257"/>
      <c r="AR2" s="257"/>
    </row>
    <row r="3" spans="2:44" ht="15" customHeight="1" thickTop="1">
      <c r="B3" s="236"/>
      <c r="C3" s="362"/>
      <c r="D3" s="362"/>
      <c r="E3" s="291"/>
      <c r="F3" s="227"/>
      <c r="G3" s="225" t="str">
        <f>F3&amp;2</f>
        <v>2</v>
      </c>
      <c r="H3" s="228"/>
      <c r="I3" s="225" t="str">
        <f>H3&amp;2</f>
        <v>2</v>
      </c>
      <c r="J3" s="228"/>
      <c r="K3" s="225" t="str">
        <f>J3&amp;2</f>
        <v>2</v>
      </c>
      <c r="L3" s="228"/>
      <c r="M3" s="225" t="str">
        <f>L3&amp;2</f>
        <v>2</v>
      </c>
      <c r="N3" s="228"/>
      <c r="O3" s="225" t="str">
        <f>N3&amp;2</f>
        <v>2</v>
      </c>
      <c r="P3" s="228"/>
      <c r="Q3" s="225" t="str">
        <f>P3&amp;2</f>
        <v>2</v>
      </c>
      <c r="R3" s="228"/>
      <c r="S3" s="225" t="str">
        <f>R3&amp;2</f>
        <v>2</v>
      </c>
      <c r="T3" s="228"/>
      <c r="U3" s="225" t="str">
        <f>T3&amp;2</f>
        <v>2</v>
      </c>
      <c r="V3" s="228"/>
      <c r="W3" s="225" t="str">
        <f>V3&amp;2</f>
        <v>2</v>
      </c>
      <c r="X3" s="228"/>
      <c r="Y3" s="225" t="str">
        <f>X3&amp;2</f>
        <v>2</v>
      </c>
      <c r="Z3" s="228"/>
      <c r="AA3" s="225" t="str">
        <f>Z3&amp;2</f>
        <v>2</v>
      </c>
      <c r="AB3" s="229"/>
      <c r="AC3" s="225" t="str">
        <f>AB3&amp;2</f>
        <v>2</v>
      </c>
      <c r="AD3" s="283"/>
      <c r="AE3" s="284" t="str">
        <f>AD3&amp;2</f>
        <v>2</v>
      </c>
      <c r="AF3" s="228"/>
      <c r="AG3" s="226" t="str">
        <f>AF3&amp;2</f>
        <v>2</v>
      </c>
      <c r="AH3" s="287" t="s">
        <v>139</v>
      </c>
      <c r="AI3" s="123"/>
      <c r="AJ3" s="258"/>
      <c r="AK3" s="259" t="s">
        <v>24</v>
      </c>
      <c r="AL3" s="260"/>
      <c r="AM3" s="260"/>
      <c r="AN3" s="260"/>
      <c r="AO3" s="261"/>
      <c r="AP3" s="262"/>
      <c r="AQ3" s="263"/>
      <c r="AR3" s="263"/>
    </row>
    <row r="4" spans="2:44" ht="15" customHeight="1" thickBot="1">
      <c r="B4" s="248" t="str">
        <f>$AM6</f>
        <v>Apr</v>
      </c>
      <c r="C4" s="360" t="s">
        <v>129</v>
      </c>
      <c r="D4" s="360"/>
      <c r="E4" s="291"/>
      <c r="F4" s="240"/>
      <c r="G4" s="252"/>
      <c r="H4" s="242">
        <v>16</v>
      </c>
      <c r="I4" s="252"/>
      <c r="J4" s="242">
        <v>90</v>
      </c>
      <c r="K4" s="252"/>
      <c r="L4" s="242">
        <v>6</v>
      </c>
      <c r="M4" s="252"/>
      <c r="N4" s="242">
        <v>10</v>
      </c>
      <c r="O4" s="252"/>
      <c r="P4" s="242">
        <v>10</v>
      </c>
      <c r="Q4" s="252"/>
      <c r="R4" s="242">
        <v>94</v>
      </c>
      <c r="S4" s="252"/>
      <c r="T4" s="242">
        <v>14.4</v>
      </c>
      <c r="U4" s="252"/>
      <c r="V4" s="242">
        <v>0</v>
      </c>
      <c r="W4" s="252"/>
      <c r="X4" s="242">
        <v>94</v>
      </c>
      <c r="Y4" s="252"/>
      <c r="Z4" s="242">
        <v>45</v>
      </c>
      <c r="AA4" s="252"/>
      <c r="AB4" s="243">
        <v>30</v>
      </c>
      <c r="AC4" s="282"/>
      <c r="AD4" s="242"/>
      <c r="AE4" s="282"/>
      <c r="AF4" s="242"/>
      <c r="AG4" s="253"/>
      <c r="AH4" s="288">
        <f>SUM(F4:AG4)</f>
        <v>409.4</v>
      </c>
      <c r="AI4" s="123"/>
      <c r="AJ4" s="258"/>
      <c r="AK4" s="264" t="s">
        <v>26</v>
      </c>
      <c r="AL4" s="260"/>
      <c r="AM4" s="260"/>
      <c r="AN4" s="260"/>
      <c r="AO4" s="261"/>
      <c r="AP4" s="261"/>
      <c r="AQ4" s="263"/>
      <c r="AR4" s="263"/>
    </row>
    <row r="5" spans="2:44" ht="15" customHeight="1" thickBot="1">
      <c r="B5" s="236"/>
      <c r="C5" s="246"/>
      <c r="D5" s="247"/>
      <c r="E5" s="291"/>
      <c r="F5" s="250" t="s">
        <v>13</v>
      </c>
      <c r="G5" s="274" t="s">
        <v>14</v>
      </c>
      <c r="H5" s="275" t="s">
        <v>13</v>
      </c>
      <c r="I5" s="274" t="s">
        <v>14</v>
      </c>
      <c r="J5" s="275" t="s">
        <v>13</v>
      </c>
      <c r="K5" s="274" t="s">
        <v>14</v>
      </c>
      <c r="L5" s="275" t="s">
        <v>13</v>
      </c>
      <c r="M5" s="274" t="s">
        <v>14</v>
      </c>
      <c r="N5" s="275" t="s">
        <v>13</v>
      </c>
      <c r="O5" s="274" t="s">
        <v>14</v>
      </c>
      <c r="P5" s="275" t="s">
        <v>13</v>
      </c>
      <c r="Q5" s="274" t="s">
        <v>14</v>
      </c>
      <c r="R5" s="275" t="s">
        <v>13</v>
      </c>
      <c r="S5" s="274" t="s">
        <v>14</v>
      </c>
      <c r="T5" s="275" t="s">
        <v>13</v>
      </c>
      <c r="U5" s="274" t="s">
        <v>14</v>
      </c>
      <c r="V5" s="275" t="s">
        <v>13</v>
      </c>
      <c r="W5" s="274" t="s">
        <v>14</v>
      </c>
      <c r="X5" s="275" t="s">
        <v>13</v>
      </c>
      <c r="Y5" s="274" t="s">
        <v>14</v>
      </c>
      <c r="Z5" s="275" t="s">
        <v>13</v>
      </c>
      <c r="AA5" s="274" t="s">
        <v>14</v>
      </c>
      <c r="AB5" s="275" t="s">
        <v>13</v>
      </c>
      <c r="AC5" s="274" t="s">
        <v>14</v>
      </c>
      <c r="AD5" s="285" t="s">
        <v>13</v>
      </c>
      <c r="AE5" s="286" t="s">
        <v>14</v>
      </c>
      <c r="AF5" s="275" t="s">
        <v>13</v>
      </c>
      <c r="AG5" s="254" t="s">
        <v>14</v>
      </c>
      <c r="AH5" s="289"/>
      <c r="AI5" s="244"/>
      <c r="AJ5" s="258"/>
      <c r="AK5" s="265" t="s">
        <v>25</v>
      </c>
      <c r="AL5" s="260"/>
      <c r="AM5" s="260"/>
      <c r="AN5" s="260"/>
      <c r="AO5" s="261"/>
      <c r="AP5" s="261"/>
      <c r="AQ5" s="263"/>
      <c r="AR5" s="263"/>
    </row>
    <row r="6" spans="2:44" ht="15" customHeight="1" thickBot="1" thickTop="1">
      <c r="B6" s="122"/>
      <c r="C6" s="234" t="str">
        <f>$AL6</f>
        <v>Tue</v>
      </c>
      <c r="D6" s="278">
        <f>DAY($AK6)</f>
        <v>1</v>
      </c>
      <c r="E6" s="291"/>
      <c r="F6" s="294" t="s">
        <v>144</v>
      </c>
      <c r="G6" s="293" t="s">
        <v>145</v>
      </c>
      <c r="H6" s="294"/>
      <c r="I6" s="293"/>
      <c r="J6" s="294"/>
      <c r="K6" s="293"/>
      <c r="L6" s="294"/>
      <c r="M6" s="293"/>
      <c r="N6" s="294"/>
      <c r="O6" s="293"/>
      <c r="P6" s="294"/>
      <c r="Q6" s="293"/>
      <c r="R6" s="294"/>
      <c r="S6" s="293"/>
      <c r="T6" s="294"/>
      <c r="U6" s="293"/>
      <c r="V6" s="294"/>
      <c r="W6" s="293"/>
      <c r="X6" s="294"/>
      <c r="Y6" s="293"/>
      <c r="Z6" s="294"/>
      <c r="AA6" s="293"/>
      <c r="AB6" s="294"/>
      <c r="AC6" s="293"/>
      <c r="AD6" s="294"/>
      <c r="AE6" s="293"/>
      <c r="AF6" s="294" t="s">
        <v>144</v>
      </c>
      <c r="AG6" s="293" t="s">
        <v>145</v>
      </c>
      <c r="AH6" s="290">
        <f>DAY($AK6)</f>
        <v>1</v>
      </c>
      <c r="AI6" s="256"/>
      <c r="AJ6" s="124"/>
      <c r="AK6" s="215">
        <v>39539</v>
      </c>
      <c r="AL6" s="305" t="str">
        <f aca="true" t="shared" si="0" ref="AL6:AL36">VLOOKUP(WEEKDAY($AK6),$AO$9:$AP$15,2,FALSE)</f>
        <v>Tue</v>
      </c>
      <c r="AM6" s="305" t="str">
        <f>VLOOKUP(MONTH($AK6),$AQ$9:$AR$20,2,FALSE)</f>
        <v>Apr</v>
      </c>
      <c r="AN6" s="305"/>
      <c r="AO6" s="394" t="s">
        <v>22</v>
      </c>
      <c r="AP6" s="359"/>
      <c r="AQ6" s="394" t="s">
        <v>140</v>
      </c>
      <c r="AR6" s="359"/>
    </row>
    <row r="7" spans="2:44" ht="15" customHeight="1" thickBot="1" thickTop="1">
      <c r="B7" s="237"/>
      <c r="C7" s="234" t="str">
        <f aca="true" t="shared" si="1" ref="C7:C36">$AL7</f>
        <v>Wed</v>
      </c>
      <c r="D7" s="278">
        <f aca="true" t="shared" si="2" ref="D7:D36">DAY($AK7)</f>
        <v>2</v>
      </c>
      <c r="E7" s="291"/>
      <c r="F7" s="294"/>
      <c r="G7" s="293"/>
      <c r="H7" s="294"/>
      <c r="I7" s="293"/>
      <c r="J7" s="294"/>
      <c r="K7" s="293"/>
      <c r="L7" s="294"/>
      <c r="M7" s="293"/>
      <c r="N7" s="294"/>
      <c r="O7" s="293"/>
      <c r="P7" s="294"/>
      <c r="Q7" s="293"/>
      <c r="R7" s="294"/>
      <c r="S7" s="293"/>
      <c r="T7" s="294"/>
      <c r="U7" s="293"/>
      <c r="V7" s="294"/>
      <c r="W7" s="293"/>
      <c r="X7" s="294"/>
      <c r="Y7" s="293"/>
      <c r="Z7" s="294"/>
      <c r="AA7" s="293"/>
      <c r="AB7" s="294"/>
      <c r="AC7" s="293"/>
      <c r="AD7" s="294"/>
      <c r="AE7" s="293"/>
      <c r="AF7" s="294"/>
      <c r="AG7" s="293"/>
      <c r="AH7" s="290">
        <f aca="true" t="shared" si="3" ref="AH7:AH36">DAY($AK7)</f>
        <v>2</v>
      </c>
      <c r="AI7" s="256"/>
      <c r="AJ7" s="124"/>
      <c r="AK7" s="267">
        <f>AK6+1</f>
        <v>39540</v>
      </c>
      <c r="AL7" s="305" t="str">
        <f t="shared" si="0"/>
        <v>Wed</v>
      </c>
      <c r="AM7" s="305"/>
      <c r="AN7" s="305"/>
      <c r="AO7" s="394"/>
      <c r="AP7" s="359"/>
      <c r="AQ7" s="394"/>
      <c r="AR7" s="359"/>
    </row>
    <row r="8" spans="2:44" ht="15" customHeight="1" thickBot="1">
      <c r="B8" s="237"/>
      <c r="C8" s="234" t="str">
        <f t="shared" si="1"/>
        <v>Thu</v>
      </c>
      <c r="D8" s="278">
        <f t="shared" si="2"/>
        <v>3</v>
      </c>
      <c r="E8" s="291"/>
      <c r="F8" s="294"/>
      <c r="G8" s="293"/>
      <c r="H8" s="294"/>
      <c r="I8" s="293"/>
      <c r="J8" s="294"/>
      <c r="K8" s="293"/>
      <c r="L8" s="294"/>
      <c r="M8" s="293"/>
      <c r="N8" s="294"/>
      <c r="O8" s="293"/>
      <c r="P8" s="294"/>
      <c r="Q8" s="293"/>
      <c r="R8" s="294"/>
      <c r="S8" s="293"/>
      <c r="T8" s="294"/>
      <c r="U8" s="293"/>
      <c r="V8" s="294"/>
      <c r="W8" s="293"/>
      <c r="X8" s="294"/>
      <c r="Y8" s="293"/>
      <c r="Z8" s="294"/>
      <c r="AA8" s="293"/>
      <c r="AB8" s="294"/>
      <c r="AC8" s="293"/>
      <c r="AD8" s="294"/>
      <c r="AE8" s="293"/>
      <c r="AF8" s="294"/>
      <c r="AG8" s="293"/>
      <c r="AH8" s="290">
        <f t="shared" si="3"/>
        <v>3</v>
      </c>
      <c r="AI8" s="256"/>
      <c r="AJ8" s="124"/>
      <c r="AK8" s="267">
        <f aca="true" t="shared" si="4" ref="AK8:AK36">AK7+1</f>
        <v>39541</v>
      </c>
      <c r="AL8" s="305" t="str">
        <f t="shared" si="0"/>
        <v>Thu</v>
      </c>
      <c r="AM8" s="305"/>
      <c r="AN8" s="305"/>
      <c r="AO8" s="394"/>
      <c r="AP8" s="359"/>
      <c r="AQ8" s="394"/>
      <c r="AR8" s="359"/>
    </row>
    <row r="9" spans="2:44" ht="15" customHeight="1">
      <c r="B9" s="237"/>
      <c r="C9" s="234" t="str">
        <f t="shared" si="1"/>
        <v>Fri</v>
      </c>
      <c r="D9" s="278">
        <f t="shared" si="2"/>
        <v>4</v>
      </c>
      <c r="E9" s="291"/>
      <c r="F9" s="294"/>
      <c r="G9" s="293"/>
      <c r="H9" s="294"/>
      <c r="I9" s="293"/>
      <c r="J9" s="294"/>
      <c r="K9" s="293"/>
      <c r="L9" s="294"/>
      <c r="M9" s="293"/>
      <c r="N9" s="294"/>
      <c r="O9" s="293"/>
      <c r="P9" s="294"/>
      <c r="Q9" s="293"/>
      <c r="R9" s="294"/>
      <c r="S9" s="293"/>
      <c r="T9" s="294"/>
      <c r="U9" s="293"/>
      <c r="V9" s="294"/>
      <c r="W9" s="293"/>
      <c r="X9" s="294"/>
      <c r="Y9" s="293"/>
      <c r="Z9" s="294"/>
      <c r="AA9" s="293"/>
      <c r="AB9" s="294"/>
      <c r="AC9" s="293"/>
      <c r="AD9" s="294"/>
      <c r="AE9" s="293"/>
      <c r="AF9" s="294"/>
      <c r="AG9" s="293"/>
      <c r="AH9" s="290">
        <f t="shared" si="3"/>
        <v>4</v>
      </c>
      <c r="AI9" s="256"/>
      <c r="AJ9" s="124"/>
      <c r="AK9" s="267">
        <f t="shared" si="4"/>
        <v>39542</v>
      </c>
      <c r="AL9" s="305" t="str">
        <f t="shared" si="0"/>
        <v>Fri</v>
      </c>
      <c r="AM9" s="305"/>
      <c r="AN9" s="305"/>
      <c r="AO9" s="306">
        <v>1</v>
      </c>
      <c r="AP9" s="307" t="s">
        <v>136</v>
      </c>
      <c r="AQ9" s="308">
        <v>1</v>
      </c>
      <c r="AR9" s="309" t="s">
        <v>0</v>
      </c>
    </row>
    <row r="10" spans="2:44" ht="15" customHeight="1">
      <c r="B10" s="237"/>
      <c r="C10" s="234" t="str">
        <f t="shared" si="1"/>
        <v>Sat</v>
      </c>
      <c r="D10" s="278">
        <f t="shared" si="2"/>
        <v>5</v>
      </c>
      <c r="E10" s="291"/>
      <c r="F10" s="294"/>
      <c r="G10" s="293"/>
      <c r="H10" s="294"/>
      <c r="I10" s="293"/>
      <c r="J10" s="294"/>
      <c r="K10" s="293"/>
      <c r="L10" s="294"/>
      <c r="M10" s="293"/>
      <c r="N10" s="294"/>
      <c r="O10" s="293"/>
      <c r="P10" s="294"/>
      <c r="Q10" s="293"/>
      <c r="R10" s="294"/>
      <c r="S10" s="293"/>
      <c r="T10" s="294"/>
      <c r="U10" s="293"/>
      <c r="V10" s="294"/>
      <c r="W10" s="293"/>
      <c r="X10" s="294"/>
      <c r="Y10" s="293"/>
      <c r="Z10" s="294"/>
      <c r="AA10" s="293"/>
      <c r="AB10" s="294"/>
      <c r="AC10" s="293"/>
      <c r="AD10" s="294"/>
      <c r="AE10" s="293"/>
      <c r="AF10" s="294"/>
      <c r="AG10" s="293"/>
      <c r="AH10" s="290">
        <f t="shared" si="3"/>
        <v>5</v>
      </c>
      <c r="AI10" s="256"/>
      <c r="AJ10" s="124"/>
      <c r="AK10" s="267">
        <f t="shared" si="4"/>
        <v>39543</v>
      </c>
      <c r="AL10" s="305" t="str">
        <f t="shared" si="0"/>
        <v>Sat</v>
      </c>
      <c r="AM10" s="305"/>
      <c r="AN10" s="305"/>
      <c r="AO10" s="310">
        <v>2</v>
      </c>
      <c r="AP10" s="311" t="s">
        <v>131</v>
      </c>
      <c r="AQ10" s="312">
        <v>2</v>
      </c>
      <c r="AR10" s="313" t="s">
        <v>1</v>
      </c>
    </row>
    <row r="11" spans="2:44" ht="15" customHeight="1">
      <c r="B11" s="238"/>
      <c r="C11" s="234" t="str">
        <f t="shared" si="1"/>
        <v>Sun</v>
      </c>
      <c r="D11" s="278">
        <f t="shared" si="2"/>
        <v>6</v>
      </c>
      <c r="E11" s="291"/>
      <c r="F11" s="294"/>
      <c r="G11" s="293"/>
      <c r="H11" s="294"/>
      <c r="I11" s="293"/>
      <c r="J11" s="294"/>
      <c r="K11" s="293"/>
      <c r="L11" s="294"/>
      <c r="M11" s="293"/>
      <c r="N11" s="294"/>
      <c r="O11" s="293"/>
      <c r="P11" s="294"/>
      <c r="Q11" s="293"/>
      <c r="R11" s="294"/>
      <c r="S11" s="293"/>
      <c r="T11" s="294"/>
      <c r="U11" s="293"/>
      <c r="V11" s="294"/>
      <c r="W11" s="293"/>
      <c r="X11" s="294"/>
      <c r="Y11" s="293"/>
      <c r="Z11" s="294"/>
      <c r="AA11" s="293"/>
      <c r="AB11" s="294"/>
      <c r="AC11" s="293"/>
      <c r="AD11" s="294"/>
      <c r="AE11" s="293"/>
      <c r="AF11" s="294"/>
      <c r="AG11" s="293"/>
      <c r="AH11" s="290">
        <f t="shared" si="3"/>
        <v>6</v>
      </c>
      <c r="AI11" s="256"/>
      <c r="AJ11" s="124"/>
      <c r="AK11" s="267">
        <f t="shared" si="4"/>
        <v>39544</v>
      </c>
      <c r="AL11" s="305" t="str">
        <f t="shared" si="0"/>
        <v>Sun</v>
      </c>
      <c r="AM11" s="305"/>
      <c r="AN11" s="305"/>
      <c r="AO11" s="310">
        <v>3</v>
      </c>
      <c r="AP11" s="314" t="s">
        <v>132</v>
      </c>
      <c r="AQ11" s="312">
        <v>3</v>
      </c>
      <c r="AR11" s="313" t="s">
        <v>2</v>
      </c>
    </row>
    <row r="12" spans="2:44" ht="15" customHeight="1">
      <c r="B12" s="237"/>
      <c r="C12" s="234" t="str">
        <f t="shared" si="1"/>
        <v>Mon</v>
      </c>
      <c r="D12" s="278">
        <f t="shared" si="2"/>
        <v>7</v>
      </c>
      <c r="E12" s="291"/>
      <c r="F12" s="294"/>
      <c r="G12" s="293"/>
      <c r="H12" s="294"/>
      <c r="I12" s="293"/>
      <c r="J12" s="294"/>
      <c r="K12" s="293"/>
      <c r="L12" s="294"/>
      <c r="M12" s="293"/>
      <c r="N12" s="294"/>
      <c r="O12" s="293"/>
      <c r="P12" s="294"/>
      <c r="Q12" s="293"/>
      <c r="R12" s="294"/>
      <c r="S12" s="293"/>
      <c r="T12" s="294"/>
      <c r="U12" s="293"/>
      <c r="V12" s="294"/>
      <c r="W12" s="293"/>
      <c r="X12" s="294"/>
      <c r="Y12" s="293"/>
      <c r="Z12" s="294"/>
      <c r="AA12" s="293"/>
      <c r="AB12" s="294"/>
      <c r="AC12" s="293"/>
      <c r="AD12" s="294"/>
      <c r="AE12" s="293"/>
      <c r="AF12" s="294"/>
      <c r="AG12" s="293"/>
      <c r="AH12" s="290">
        <f t="shared" si="3"/>
        <v>7</v>
      </c>
      <c r="AI12" s="256"/>
      <c r="AJ12" s="124"/>
      <c r="AK12" s="267">
        <f t="shared" si="4"/>
        <v>39545</v>
      </c>
      <c r="AL12" s="305" t="str">
        <f t="shared" si="0"/>
        <v>Mon</v>
      </c>
      <c r="AM12" s="305"/>
      <c r="AN12" s="305"/>
      <c r="AO12" s="310">
        <v>4</v>
      </c>
      <c r="AP12" s="314" t="s">
        <v>133</v>
      </c>
      <c r="AQ12" s="312">
        <v>4</v>
      </c>
      <c r="AR12" s="313" t="s">
        <v>3</v>
      </c>
    </row>
    <row r="13" spans="2:44" ht="15" customHeight="1">
      <c r="B13" s="237"/>
      <c r="C13" s="234" t="str">
        <f t="shared" si="1"/>
        <v>Tue</v>
      </c>
      <c r="D13" s="278">
        <f t="shared" si="2"/>
        <v>8</v>
      </c>
      <c r="E13" s="291"/>
      <c r="F13" s="294"/>
      <c r="G13" s="293"/>
      <c r="H13" s="294"/>
      <c r="I13" s="293"/>
      <c r="J13" s="294"/>
      <c r="K13" s="293"/>
      <c r="L13" s="294"/>
      <c r="M13" s="293"/>
      <c r="N13" s="294"/>
      <c r="O13" s="293"/>
      <c r="P13" s="294"/>
      <c r="Q13" s="293"/>
      <c r="R13" s="294"/>
      <c r="S13" s="293"/>
      <c r="T13" s="294"/>
      <c r="U13" s="293"/>
      <c r="V13" s="294"/>
      <c r="W13" s="293"/>
      <c r="X13" s="294"/>
      <c r="Y13" s="293"/>
      <c r="Z13" s="294"/>
      <c r="AA13" s="293"/>
      <c r="AB13" s="294"/>
      <c r="AC13" s="293"/>
      <c r="AD13" s="294"/>
      <c r="AE13" s="293"/>
      <c r="AF13" s="294"/>
      <c r="AG13" s="293"/>
      <c r="AH13" s="290">
        <f t="shared" si="3"/>
        <v>8</v>
      </c>
      <c r="AI13" s="256"/>
      <c r="AJ13" s="124"/>
      <c r="AK13" s="267">
        <f t="shared" si="4"/>
        <v>39546</v>
      </c>
      <c r="AL13" s="305" t="str">
        <f t="shared" si="0"/>
        <v>Tue</v>
      </c>
      <c r="AM13" s="305"/>
      <c r="AN13" s="305"/>
      <c r="AO13" s="310">
        <v>5</v>
      </c>
      <c r="AP13" s="314" t="s">
        <v>137</v>
      </c>
      <c r="AQ13" s="312">
        <v>5</v>
      </c>
      <c r="AR13" s="313" t="s">
        <v>4</v>
      </c>
    </row>
    <row r="14" spans="2:44" ht="15" customHeight="1">
      <c r="B14" s="237"/>
      <c r="C14" s="234" t="str">
        <f t="shared" si="1"/>
        <v>Wed</v>
      </c>
      <c r="D14" s="278">
        <f t="shared" si="2"/>
        <v>9</v>
      </c>
      <c r="E14" s="291"/>
      <c r="F14" s="294"/>
      <c r="G14" s="293"/>
      <c r="H14" s="294"/>
      <c r="I14" s="293"/>
      <c r="J14" s="294"/>
      <c r="K14" s="293"/>
      <c r="L14" s="294"/>
      <c r="M14" s="293"/>
      <c r="N14" s="294"/>
      <c r="O14" s="293"/>
      <c r="P14" s="294"/>
      <c r="Q14" s="293"/>
      <c r="R14" s="294"/>
      <c r="S14" s="293"/>
      <c r="T14" s="294"/>
      <c r="U14" s="293"/>
      <c r="V14" s="294"/>
      <c r="W14" s="293"/>
      <c r="X14" s="294"/>
      <c r="Y14" s="293"/>
      <c r="Z14" s="294"/>
      <c r="AA14" s="293"/>
      <c r="AB14" s="294"/>
      <c r="AC14" s="293"/>
      <c r="AD14" s="294"/>
      <c r="AE14" s="293"/>
      <c r="AF14" s="294"/>
      <c r="AG14" s="293"/>
      <c r="AH14" s="290">
        <f t="shared" si="3"/>
        <v>9</v>
      </c>
      <c r="AI14" s="256"/>
      <c r="AJ14" s="124"/>
      <c r="AK14" s="267">
        <f t="shared" si="4"/>
        <v>39547</v>
      </c>
      <c r="AL14" s="305" t="str">
        <f t="shared" si="0"/>
        <v>Wed</v>
      </c>
      <c r="AM14" s="305"/>
      <c r="AN14" s="305"/>
      <c r="AO14" s="310">
        <v>6</v>
      </c>
      <c r="AP14" s="311" t="s">
        <v>134</v>
      </c>
      <c r="AQ14" s="312">
        <v>6</v>
      </c>
      <c r="AR14" s="313" t="s">
        <v>39</v>
      </c>
    </row>
    <row r="15" spans="2:44" ht="15" customHeight="1" thickBot="1">
      <c r="B15" s="237"/>
      <c r="C15" s="234" t="str">
        <f t="shared" si="1"/>
        <v>Thu</v>
      </c>
      <c r="D15" s="278">
        <f t="shared" si="2"/>
        <v>10</v>
      </c>
      <c r="E15" s="291"/>
      <c r="F15" s="294"/>
      <c r="G15" s="293"/>
      <c r="H15" s="294"/>
      <c r="I15" s="293"/>
      <c r="J15" s="294"/>
      <c r="K15" s="293"/>
      <c r="L15" s="294"/>
      <c r="M15" s="293"/>
      <c r="N15" s="294"/>
      <c r="O15" s="293"/>
      <c r="P15" s="294"/>
      <c r="Q15" s="293"/>
      <c r="R15" s="294"/>
      <c r="S15" s="293"/>
      <c r="T15" s="294"/>
      <c r="U15" s="293"/>
      <c r="V15" s="294"/>
      <c r="W15" s="293"/>
      <c r="X15" s="294"/>
      <c r="Y15" s="293"/>
      <c r="Z15" s="294"/>
      <c r="AA15" s="293"/>
      <c r="AB15" s="294"/>
      <c r="AC15" s="293"/>
      <c r="AD15" s="294"/>
      <c r="AE15" s="293"/>
      <c r="AF15" s="294"/>
      <c r="AG15" s="293"/>
      <c r="AH15" s="290">
        <f t="shared" si="3"/>
        <v>10</v>
      </c>
      <c r="AI15" s="256"/>
      <c r="AJ15" s="124"/>
      <c r="AK15" s="267">
        <f t="shared" si="4"/>
        <v>39548</v>
      </c>
      <c r="AL15" s="305" t="str">
        <f t="shared" si="0"/>
        <v>Thu</v>
      </c>
      <c r="AM15" s="305"/>
      <c r="AN15" s="305"/>
      <c r="AO15" s="315">
        <v>7</v>
      </c>
      <c r="AP15" s="316" t="s">
        <v>135</v>
      </c>
      <c r="AQ15" s="312">
        <v>7</v>
      </c>
      <c r="AR15" s="313" t="s">
        <v>40</v>
      </c>
    </row>
    <row r="16" spans="2:44" ht="15" customHeight="1">
      <c r="B16" s="237"/>
      <c r="C16" s="234" t="str">
        <f t="shared" si="1"/>
        <v>Fri</v>
      </c>
      <c r="D16" s="278">
        <f t="shared" si="2"/>
        <v>11</v>
      </c>
      <c r="E16" s="291"/>
      <c r="F16" s="294"/>
      <c r="G16" s="293"/>
      <c r="H16" s="294"/>
      <c r="I16" s="293"/>
      <c r="J16" s="294"/>
      <c r="K16" s="293"/>
      <c r="L16" s="294"/>
      <c r="M16" s="293"/>
      <c r="N16" s="294"/>
      <c r="O16" s="293"/>
      <c r="P16" s="294"/>
      <c r="Q16" s="293"/>
      <c r="R16" s="294"/>
      <c r="S16" s="293"/>
      <c r="T16" s="294"/>
      <c r="U16" s="293"/>
      <c r="V16" s="294"/>
      <c r="W16" s="293"/>
      <c r="X16" s="294"/>
      <c r="Y16" s="293"/>
      <c r="Z16" s="294"/>
      <c r="AA16" s="293"/>
      <c r="AB16" s="294"/>
      <c r="AC16" s="293"/>
      <c r="AD16" s="294"/>
      <c r="AE16" s="293"/>
      <c r="AF16" s="294"/>
      <c r="AG16" s="293"/>
      <c r="AH16" s="290">
        <f t="shared" si="3"/>
        <v>11</v>
      </c>
      <c r="AI16" s="256"/>
      <c r="AJ16" s="124"/>
      <c r="AK16" s="267">
        <f t="shared" si="4"/>
        <v>39549</v>
      </c>
      <c r="AL16" s="305" t="str">
        <f t="shared" si="0"/>
        <v>Fri</v>
      </c>
      <c r="AM16" s="305"/>
      <c r="AN16" s="305"/>
      <c r="AO16" s="317"/>
      <c r="AP16" s="317"/>
      <c r="AQ16" s="312">
        <v>8</v>
      </c>
      <c r="AR16" s="313" t="s">
        <v>9</v>
      </c>
    </row>
    <row r="17" spans="2:44" ht="15" customHeight="1">
      <c r="B17" s="237"/>
      <c r="C17" s="234" t="str">
        <f t="shared" si="1"/>
        <v>Sat</v>
      </c>
      <c r="D17" s="278">
        <f t="shared" si="2"/>
        <v>12</v>
      </c>
      <c r="E17" s="291"/>
      <c r="F17" s="294"/>
      <c r="G17" s="293"/>
      <c r="H17" s="294"/>
      <c r="I17" s="293"/>
      <c r="J17" s="294"/>
      <c r="K17" s="293"/>
      <c r="L17" s="294"/>
      <c r="M17" s="293"/>
      <c r="N17" s="294"/>
      <c r="O17" s="293"/>
      <c r="P17" s="294"/>
      <c r="Q17" s="293"/>
      <c r="R17" s="294"/>
      <c r="S17" s="293"/>
      <c r="T17" s="294"/>
      <c r="U17" s="293"/>
      <c r="V17" s="294"/>
      <c r="W17" s="293"/>
      <c r="X17" s="294"/>
      <c r="Y17" s="293"/>
      <c r="Z17" s="294"/>
      <c r="AA17" s="293"/>
      <c r="AB17" s="294"/>
      <c r="AC17" s="293"/>
      <c r="AD17" s="294"/>
      <c r="AE17" s="293"/>
      <c r="AF17" s="294"/>
      <c r="AG17" s="293"/>
      <c r="AH17" s="290">
        <f t="shared" si="3"/>
        <v>12</v>
      </c>
      <c r="AI17" s="256"/>
      <c r="AJ17" s="124"/>
      <c r="AK17" s="267">
        <f t="shared" si="4"/>
        <v>39550</v>
      </c>
      <c r="AL17" s="305" t="str">
        <f t="shared" si="0"/>
        <v>Sat</v>
      </c>
      <c r="AM17" s="305"/>
      <c r="AN17" s="305"/>
      <c r="AO17" s="317"/>
      <c r="AP17" s="317"/>
      <c r="AQ17" s="312">
        <v>9</v>
      </c>
      <c r="AR17" s="313" t="s">
        <v>41</v>
      </c>
    </row>
    <row r="18" spans="2:44" ht="15" customHeight="1">
      <c r="B18" s="237"/>
      <c r="C18" s="234" t="str">
        <f t="shared" si="1"/>
        <v>Sun</v>
      </c>
      <c r="D18" s="278">
        <f t="shared" si="2"/>
        <v>13</v>
      </c>
      <c r="E18" s="291"/>
      <c r="F18" s="294"/>
      <c r="G18" s="293"/>
      <c r="H18" s="294"/>
      <c r="I18" s="293"/>
      <c r="J18" s="294"/>
      <c r="K18" s="293"/>
      <c r="L18" s="294"/>
      <c r="M18" s="293"/>
      <c r="N18" s="294"/>
      <c r="O18" s="293"/>
      <c r="P18" s="294"/>
      <c r="Q18" s="293"/>
      <c r="R18" s="294"/>
      <c r="S18" s="293"/>
      <c r="T18" s="294"/>
      <c r="U18" s="293"/>
      <c r="V18" s="294"/>
      <c r="W18" s="293"/>
      <c r="X18" s="294"/>
      <c r="Y18" s="293"/>
      <c r="Z18" s="294"/>
      <c r="AA18" s="293"/>
      <c r="AB18" s="294"/>
      <c r="AC18" s="293"/>
      <c r="AD18" s="294"/>
      <c r="AE18" s="293"/>
      <c r="AF18" s="294"/>
      <c r="AG18" s="293"/>
      <c r="AH18" s="290">
        <f t="shared" si="3"/>
        <v>13</v>
      </c>
      <c r="AI18" s="256"/>
      <c r="AJ18" s="124"/>
      <c r="AK18" s="267">
        <f t="shared" si="4"/>
        <v>39551</v>
      </c>
      <c r="AL18" s="305" t="str">
        <f t="shared" si="0"/>
        <v>Sun</v>
      </c>
      <c r="AM18" s="305"/>
      <c r="AN18" s="305"/>
      <c r="AO18" s="317"/>
      <c r="AP18" s="317"/>
      <c r="AQ18" s="312">
        <v>10</v>
      </c>
      <c r="AR18" s="313" t="s">
        <v>5</v>
      </c>
    </row>
    <row r="19" spans="2:44" ht="15" customHeight="1">
      <c r="B19" s="237"/>
      <c r="C19" s="234" t="str">
        <f t="shared" si="1"/>
        <v>Mon</v>
      </c>
      <c r="D19" s="278">
        <f t="shared" si="2"/>
        <v>14</v>
      </c>
      <c r="E19" s="291"/>
      <c r="F19" s="294"/>
      <c r="G19" s="293"/>
      <c r="H19" s="294"/>
      <c r="I19" s="293"/>
      <c r="J19" s="294"/>
      <c r="K19" s="293"/>
      <c r="L19" s="294"/>
      <c r="M19" s="293"/>
      <c r="N19" s="294"/>
      <c r="O19" s="293"/>
      <c r="P19" s="294"/>
      <c r="Q19" s="293"/>
      <c r="R19" s="294"/>
      <c r="S19" s="293"/>
      <c r="T19" s="294"/>
      <c r="U19" s="293"/>
      <c r="V19" s="294"/>
      <c r="W19" s="293"/>
      <c r="X19" s="294"/>
      <c r="Y19" s="293"/>
      <c r="Z19" s="294"/>
      <c r="AA19" s="293"/>
      <c r="AB19" s="294"/>
      <c r="AC19" s="293"/>
      <c r="AD19" s="294"/>
      <c r="AE19" s="293"/>
      <c r="AF19" s="294"/>
      <c r="AG19" s="293"/>
      <c r="AH19" s="290">
        <f t="shared" si="3"/>
        <v>14</v>
      </c>
      <c r="AI19" s="256"/>
      <c r="AJ19" s="124"/>
      <c r="AK19" s="267">
        <f t="shared" si="4"/>
        <v>39552</v>
      </c>
      <c r="AL19" s="305" t="str">
        <f t="shared" si="0"/>
        <v>Mon</v>
      </c>
      <c r="AM19" s="305"/>
      <c r="AN19" s="305"/>
      <c r="AO19" s="317"/>
      <c r="AP19" s="317"/>
      <c r="AQ19" s="312">
        <v>11</v>
      </c>
      <c r="AR19" s="313" t="s">
        <v>6</v>
      </c>
    </row>
    <row r="20" spans="2:44" ht="15" customHeight="1" thickBot="1">
      <c r="B20" s="237"/>
      <c r="C20" s="234" t="str">
        <f t="shared" si="1"/>
        <v>Tue</v>
      </c>
      <c r="D20" s="278">
        <f t="shared" si="2"/>
        <v>15</v>
      </c>
      <c r="E20" s="291"/>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0">
        <f t="shared" si="3"/>
        <v>15</v>
      </c>
      <c r="AI20" s="256"/>
      <c r="AJ20" s="124"/>
      <c r="AK20" s="267">
        <f t="shared" si="4"/>
        <v>39553</v>
      </c>
      <c r="AL20" s="305" t="str">
        <f t="shared" si="0"/>
        <v>Tue</v>
      </c>
      <c r="AM20" s="305"/>
      <c r="AN20" s="305"/>
      <c r="AO20" s="317"/>
      <c r="AP20" s="317"/>
      <c r="AQ20" s="318">
        <v>12</v>
      </c>
      <c r="AR20" s="319" t="s">
        <v>7</v>
      </c>
    </row>
    <row r="21" spans="2:44" ht="15" customHeight="1">
      <c r="B21" s="237"/>
      <c r="C21" s="234" t="str">
        <f t="shared" si="1"/>
        <v>Wed</v>
      </c>
      <c r="D21" s="278">
        <f t="shared" si="2"/>
        <v>16</v>
      </c>
      <c r="E21" s="291"/>
      <c r="F21" s="294"/>
      <c r="G21" s="293"/>
      <c r="H21" s="294"/>
      <c r="I21" s="293"/>
      <c r="J21" s="294"/>
      <c r="K21" s="293"/>
      <c r="L21" s="294"/>
      <c r="M21" s="293"/>
      <c r="N21" s="294"/>
      <c r="O21" s="293"/>
      <c r="P21" s="294"/>
      <c r="Q21" s="293"/>
      <c r="R21" s="294"/>
      <c r="S21" s="293"/>
      <c r="T21" s="294"/>
      <c r="U21" s="293"/>
      <c r="V21" s="294"/>
      <c r="W21" s="293"/>
      <c r="X21" s="294"/>
      <c r="Y21" s="293"/>
      <c r="Z21" s="294"/>
      <c r="AA21" s="293"/>
      <c r="AB21" s="294"/>
      <c r="AC21" s="293"/>
      <c r="AD21" s="294"/>
      <c r="AE21" s="293"/>
      <c r="AF21" s="294"/>
      <c r="AG21" s="293"/>
      <c r="AH21" s="290">
        <f t="shared" si="3"/>
        <v>16</v>
      </c>
      <c r="AI21" s="256"/>
      <c r="AJ21" s="124"/>
      <c r="AK21" s="267">
        <f t="shared" si="4"/>
        <v>39554</v>
      </c>
      <c r="AL21" s="305" t="str">
        <f t="shared" si="0"/>
        <v>Wed</v>
      </c>
      <c r="AM21" s="266"/>
      <c r="AN21" s="266"/>
      <c r="AO21" s="261"/>
      <c r="AP21" s="261"/>
      <c r="AQ21" s="263"/>
      <c r="AR21" s="263"/>
    </row>
    <row r="22" spans="2:44" ht="15" customHeight="1">
      <c r="B22" s="237"/>
      <c r="C22" s="234" t="str">
        <f t="shared" si="1"/>
        <v>Thu</v>
      </c>
      <c r="D22" s="278">
        <f t="shared" si="2"/>
        <v>17</v>
      </c>
      <c r="E22" s="291"/>
      <c r="F22" s="294"/>
      <c r="G22" s="293"/>
      <c r="H22" s="294"/>
      <c r="I22" s="293"/>
      <c r="J22" s="294"/>
      <c r="K22" s="293"/>
      <c r="L22" s="294"/>
      <c r="M22" s="293"/>
      <c r="N22" s="294"/>
      <c r="O22" s="293"/>
      <c r="P22" s="294"/>
      <c r="Q22" s="293"/>
      <c r="R22" s="294"/>
      <c r="S22" s="293"/>
      <c r="T22" s="294"/>
      <c r="U22" s="293"/>
      <c r="V22" s="294"/>
      <c r="W22" s="293"/>
      <c r="X22" s="294"/>
      <c r="Y22" s="293"/>
      <c r="Z22" s="294"/>
      <c r="AA22" s="293"/>
      <c r="AB22" s="294"/>
      <c r="AC22" s="293"/>
      <c r="AD22" s="294"/>
      <c r="AE22" s="293"/>
      <c r="AF22" s="294"/>
      <c r="AG22" s="293"/>
      <c r="AH22" s="290">
        <f t="shared" si="3"/>
        <v>17</v>
      </c>
      <c r="AI22" s="256"/>
      <c r="AJ22" s="124"/>
      <c r="AK22" s="267">
        <f t="shared" si="4"/>
        <v>39555</v>
      </c>
      <c r="AL22" s="305" t="str">
        <f t="shared" si="0"/>
        <v>Thu</v>
      </c>
      <c r="AM22" s="266"/>
      <c r="AN22" s="266"/>
      <c r="AO22" s="261"/>
      <c r="AP22" s="261"/>
      <c r="AQ22" s="263"/>
      <c r="AR22" s="263"/>
    </row>
    <row r="23" spans="2:44" ht="15" customHeight="1">
      <c r="B23" s="237"/>
      <c r="C23" s="234" t="str">
        <f t="shared" si="1"/>
        <v>Fri</v>
      </c>
      <c r="D23" s="278">
        <f t="shared" si="2"/>
        <v>18</v>
      </c>
      <c r="E23" s="291"/>
      <c r="F23" s="294"/>
      <c r="G23" s="293"/>
      <c r="H23" s="294"/>
      <c r="I23" s="293"/>
      <c r="J23" s="294"/>
      <c r="K23" s="293"/>
      <c r="L23" s="294"/>
      <c r="M23" s="293"/>
      <c r="N23" s="294"/>
      <c r="O23" s="293"/>
      <c r="P23" s="294"/>
      <c r="Q23" s="293"/>
      <c r="R23" s="294"/>
      <c r="S23" s="293"/>
      <c r="T23" s="294"/>
      <c r="U23" s="293"/>
      <c r="V23" s="294"/>
      <c r="W23" s="293"/>
      <c r="X23" s="294"/>
      <c r="Y23" s="293"/>
      <c r="Z23" s="294"/>
      <c r="AA23" s="293"/>
      <c r="AB23" s="294"/>
      <c r="AC23" s="293"/>
      <c r="AD23" s="294"/>
      <c r="AE23" s="293"/>
      <c r="AF23" s="294"/>
      <c r="AG23" s="293"/>
      <c r="AH23" s="290">
        <f t="shared" si="3"/>
        <v>18</v>
      </c>
      <c r="AI23" s="256"/>
      <c r="AJ23" s="124"/>
      <c r="AK23" s="267">
        <f t="shared" si="4"/>
        <v>39556</v>
      </c>
      <c r="AL23" s="305" t="str">
        <f t="shared" si="0"/>
        <v>Fri</v>
      </c>
      <c r="AM23" s="266"/>
      <c r="AN23" s="266"/>
      <c r="AO23" s="261"/>
      <c r="AP23" s="261"/>
      <c r="AQ23" s="263"/>
      <c r="AR23" s="263"/>
    </row>
    <row r="24" spans="2:44" ht="15" customHeight="1">
      <c r="B24" s="237"/>
      <c r="C24" s="234" t="str">
        <f t="shared" si="1"/>
        <v>Sat</v>
      </c>
      <c r="D24" s="278">
        <f t="shared" si="2"/>
        <v>19</v>
      </c>
      <c r="E24" s="291"/>
      <c r="F24" s="294"/>
      <c r="G24" s="293"/>
      <c r="H24" s="294"/>
      <c r="I24" s="293"/>
      <c r="J24" s="294"/>
      <c r="K24" s="293"/>
      <c r="L24" s="294"/>
      <c r="M24" s="293"/>
      <c r="N24" s="294"/>
      <c r="O24" s="293"/>
      <c r="P24" s="294"/>
      <c r="Q24" s="293"/>
      <c r="R24" s="294"/>
      <c r="S24" s="293"/>
      <c r="T24" s="294"/>
      <c r="U24" s="293"/>
      <c r="V24" s="294"/>
      <c r="W24" s="293"/>
      <c r="X24" s="294"/>
      <c r="Y24" s="293"/>
      <c r="Z24" s="294"/>
      <c r="AA24" s="293"/>
      <c r="AB24" s="294"/>
      <c r="AC24" s="293"/>
      <c r="AD24" s="294"/>
      <c r="AE24" s="293"/>
      <c r="AF24" s="294"/>
      <c r="AG24" s="293"/>
      <c r="AH24" s="290">
        <f t="shared" si="3"/>
        <v>19</v>
      </c>
      <c r="AI24" s="256"/>
      <c r="AJ24" s="124"/>
      <c r="AK24" s="267">
        <f t="shared" si="4"/>
        <v>39557</v>
      </c>
      <c r="AL24" s="305" t="str">
        <f t="shared" si="0"/>
        <v>Sat</v>
      </c>
      <c r="AM24" s="266"/>
      <c r="AN24" s="266"/>
      <c r="AO24" s="261"/>
      <c r="AP24" s="261"/>
      <c r="AQ24" s="263"/>
      <c r="AR24" s="263"/>
    </row>
    <row r="25" spans="2:44" ht="15" customHeight="1">
      <c r="B25" s="237"/>
      <c r="C25" s="234" t="str">
        <f t="shared" si="1"/>
        <v>Sun</v>
      </c>
      <c r="D25" s="278">
        <f t="shared" si="2"/>
        <v>20</v>
      </c>
      <c r="E25" s="291"/>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0">
        <f t="shared" si="3"/>
        <v>20</v>
      </c>
      <c r="AI25" s="256"/>
      <c r="AJ25" s="124"/>
      <c r="AK25" s="267">
        <f t="shared" si="4"/>
        <v>39558</v>
      </c>
      <c r="AL25" s="305" t="str">
        <f t="shared" si="0"/>
        <v>Sun</v>
      </c>
      <c r="AM25" s="266"/>
      <c r="AN25" s="266"/>
      <c r="AO25" s="261"/>
      <c r="AP25" s="261"/>
      <c r="AQ25" s="263"/>
      <c r="AR25" s="263"/>
    </row>
    <row r="26" spans="2:44" ht="15" customHeight="1">
      <c r="B26" s="237"/>
      <c r="C26" s="234" t="str">
        <f t="shared" si="1"/>
        <v>Mon</v>
      </c>
      <c r="D26" s="278">
        <f t="shared" si="2"/>
        <v>21</v>
      </c>
      <c r="E26" s="291"/>
      <c r="F26" s="294"/>
      <c r="G26" s="293"/>
      <c r="H26" s="294"/>
      <c r="I26" s="293"/>
      <c r="J26" s="294"/>
      <c r="K26" s="293"/>
      <c r="L26" s="294"/>
      <c r="M26" s="293"/>
      <c r="N26" s="294"/>
      <c r="O26" s="293"/>
      <c r="P26" s="294"/>
      <c r="Q26" s="293"/>
      <c r="R26" s="294"/>
      <c r="S26" s="293"/>
      <c r="T26" s="294"/>
      <c r="U26" s="293"/>
      <c r="V26" s="294"/>
      <c r="W26" s="293"/>
      <c r="X26" s="294"/>
      <c r="Y26" s="293"/>
      <c r="Z26" s="294"/>
      <c r="AA26" s="293"/>
      <c r="AB26" s="294"/>
      <c r="AC26" s="293"/>
      <c r="AD26" s="294"/>
      <c r="AE26" s="293"/>
      <c r="AF26" s="294"/>
      <c r="AG26" s="293"/>
      <c r="AH26" s="290">
        <f t="shared" si="3"/>
        <v>21</v>
      </c>
      <c r="AI26" s="256"/>
      <c r="AJ26" s="124"/>
      <c r="AK26" s="267">
        <f t="shared" si="4"/>
        <v>39559</v>
      </c>
      <c r="AL26" s="305" t="str">
        <f t="shared" si="0"/>
        <v>Mon</v>
      </c>
      <c r="AM26" s="266"/>
      <c r="AN26" s="266"/>
      <c r="AO26" s="261"/>
      <c r="AP26" s="261"/>
      <c r="AQ26" s="263"/>
      <c r="AR26" s="263"/>
    </row>
    <row r="27" spans="2:44" ht="15" customHeight="1">
      <c r="B27" s="237"/>
      <c r="C27" s="234" t="str">
        <f t="shared" si="1"/>
        <v>Tue</v>
      </c>
      <c r="D27" s="278">
        <f t="shared" si="2"/>
        <v>22</v>
      </c>
      <c r="E27" s="291"/>
      <c r="F27" s="294"/>
      <c r="G27" s="293"/>
      <c r="H27" s="294"/>
      <c r="I27" s="293"/>
      <c r="J27" s="294"/>
      <c r="K27" s="293"/>
      <c r="L27" s="294"/>
      <c r="M27" s="293"/>
      <c r="N27" s="294"/>
      <c r="O27" s="293"/>
      <c r="P27" s="294"/>
      <c r="Q27" s="293"/>
      <c r="R27" s="294"/>
      <c r="S27" s="293"/>
      <c r="T27" s="294"/>
      <c r="U27" s="293"/>
      <c r="V27" s="294"/>
      <c r="W27" s="293"/>
      <c r="X27" s="294"/>
      <c r="Y27" s="293"/>
      <c r="Z27" s="294"/>
      <c r="AA27" s="293"/>
      <c r="AB27" s="294"/>
      <c r="AC27" s="293"/>
      <c r="AD27" s="294"/>
      <c r="AE27" s="293"/>
      <c r="AF27" s="294"/>
      <c r="AG27" s="293"/>
      <c r="AH27" s="290">
        <f t="shared" si="3"/>
        <v>22</v>
      </c>
      <c r="AI27" s="256"/>
      <c r="AJ27" s="124"/>
      <c r="AK27" s="267">
        <f t="shared" si="4"/>
        <v>39560</v>
      </c>
      <c r="AL27" s="305" t="str">
        <f t="shared" si="0"/>
        <v>Tue</v>
      </c>
      <c r="AM27" s="266"/>
      <c r="AN27" s="266"/>
      <c r="AO27" s="261"/>
      <c r="AP27" s="261"/>
      <c r="AQ27" s="263"/>
      <c r="AR27" s="263"/>
    </row>
    <row r="28" spans="2:44" ht="15" customHeight="1">
      <c r="B28" s="237"/>
      <c r="C28" s="234" t="str">
        <f t="shared" si="1"/>
        <v>Wed</v>
      </c>
      <c r="D28" s="278">
        <f t="shared" si="2"/>
        <v>23</v>
      </c>
      <c r="E28" s="291"/>
      <c r="F28" s="294"/>
      <c r="G28" s="293"/>
      <c r="H28" s="294"/>
      <c r="I28" s="293"/>
      <c r="J28" s="294"/>
      <c r="K28" s="293"/>
      <c r="L28" s="294"/>
      <c r="M28" s="293"/>
      <c r="N28" s="294"/>
      <c r="O28" s="293"/>
      <c r="P28" s="294"/>
      <c r="Q28" s="293"/>
      <c r="R28" s="294"/>
      <c r="S28" s="293"/>
      <c r="T28" s="294"/>
      <c r="U28" s="293"/>
      <c r="V28" s="294"/>
      <c r="W28" s="293"/>
      <c r="X28" s="294"/>
      <c r="Y28" s="293"/>
      <c r="Z28" s="294"/>
      <c r="AA28" s="293"/>
      <c r="AB28" s="294"/>
      <c r="AC28" s="293"/>
      <c r="AD28" s="294"/>
      <c r="AE28" s="293"/>
      <c r="AF28" s="294"/>
      <c r="AG28" s="293"/>
      <c r="AH28" s="290">
        <f t="shared" si="3"/>
        <v>23</v>
      </c>
      <c r="AI28" s="256"/>
      <c r="AJ28" s="124"/>
      <c r="AK28" s="267">
        <f t="shared" si="4"/>
        <v>39561</v>
      </c>
      <c r="AL28" s="305" t="str">
        <f t="shared" si="0"/>
        <v>Wed</v>
      </c>
      <c r="AM28" s="266"/>
      <c r="AN28" s="266"/>
      <c r="AO28" s="261"/>
      <c r="AP28" s="261"/>
      <c r="AQ28" s="263"/>
      <c r="AR28" s="263"/>
    </row>
    <row r="29" spans="2:44" ht="15" customHeight="1">
      <c r="B29" s="237"/>
      <c r="C29" s="234" t="str">
        <f t="shared" si="1"/>
        <v>Thu</v>
      </c>
      <c r="D29" s="278">
        <f t="shared" si="2"/>
        <v>24</v>
      </c>
      <c r="E29" s="291"/>
      <c r="F29" s="294"/>
      <c r="G29" s="293"/>
      <c r="H29" s="294"/>
      <c r="I29" s="293"/>
      <c r="J29" s="294"/>
      <c r="K29" s="293"/>
      <c r="L29" s="294"/>
      <c r="M29" s="293"/>
      <c r="N29" s="294"/>
      <c r="O29" s="293"/>
      <c r="P29" s="294"/>
      <c r="Q29" s="293"/>
      <c r="R29" s="294"/>
      <c r="S29" s="293"/>
      <c r="T29" s="294"/>
      <c r="U29" s="293"/>
      <c r="V29" s="294"/>
      <c r="W29" s="293"/>
      <c r="X29" s="294"/>
      <c r="Y29" s="293"/>
      <c r="Z29" s="294"/>
      <c r="AA29" s="293"/>
      <c r="AB29" s="294"/>
      <c r="AC29" s="293"/>
      <c r="AD29" s="294"/>
      <c r="AE29" s="293"/>
      <c r="AF29" s="294"/>
      <c r="AG29" s="293"/>
      <c r="AH29" s="290">
        <f t="shared" si="3"/>
        <v>24</v>
      </c>
      <c r="AI29" s="256"/>
      <c r="AJ29" s="124"/>
      <c r="AK29" s="267">
        <f t="shared" si="4"/>
        <v>39562</v>
      </c>
      <c r="AL29" s="305" t="str">
        <f t="shared" si="0"/>
        <v>Thu</v>
      </c>
      <c r="AM29" s="266"/>
      <c r="AN29" s="266"/>
      <c r="AO29" s="261"/>
      <c r="AP29" s="261"/>
      <c r="AQ29" s="263"/>
      <c r="AR29" s="263"/>
    </row>
    <row r="30" spans="2:44" ht="15" customHeight="1">
      <c r="B30" s="237"/>
      <c r="C30" s="234" t="str">
        <f t="shared" si="1"/>
        <v>Fri</v>
      </c>
      <c r="D30" s="278">
        <f t="shared" si="2"/>
        <v>25</v>
      </c>
      <c r="E30" s="291"/>
      <c r="F30" s="294"/>
      <c r="G30" s="293"/>
      <c r="H30" s="294"/>
      <c r="I30" s="293"/>
      <c r="J30" s="294"/>
      <c r="K30" s="293"/>
      <c r="L30" s="294"/>
      <c r="M30" s="293"/>
      <c r="N30" s="294"/>
      <c r="O30" s="293"/>
      <c r="P30" s="294"/>
      <c r="Q30" s="293"/>
      <c r="R30" s="294"/>
      <c r="S30" s="293"/>
      <c r="T30" s="294"/>
      <c r="U30" s="293"/>
      <c r="V30" s="294"/>
      <c r="W30" s="293"/>
      <c r="X30" s="294"/>
      <c r="Y30" s="293"/>
      <c r="Z30" s="294"/>
      <c r="AA30" s="293"/>
      <c r="AB30" s="294"/>
      <c r="AC30" s="293"/>
      <c r="AD30" s="294"/>
      <c r="AE30" s="293"/>
      <c r="AF30" s="294"/>
      <c r="AG30" s="293"/>
      <c r="AH30" s="290">
        <f t="shared" si="3"/>
        <v>25</v>
      </c>
      <c r="AI30" s="256"/>
      <c r="AJ30" s="124"/>
      <c r="AK30" s="267">
        <f t="shared" si="4"/>
        <v>39563</v>
      </c>
      <c r="AL30" s="305" t="str">
        <f t="shared" si="0"/>
        <v>Fri</v>
      </c>
      <c r="AM30" s="266"/>
      <c r="AN30" s="266"/>
      <c r="AO30" s="261"/>
      <c r="AP30" s="261"/>
      <c r="AQ30" s="263"/>
      <c r="AR30" s="263"/>
    </row>
    <row r="31" spans="2:44" ht="15" customHeight="1">
      <c r="B31" s="237"/>
      <c r="C31" s="234" t="str">
        <f t="shared" si="1"/>
        <v>Sat</v>
      </c>
      <c r="D31" s="278">
        <f t="shared" si="2"/>
        <v>26</v>
      </c>
      <c r="E31" s="291"/>
      <c r="F31" s="294"/>
      <c r="G31" s="293"/>
      <c r="H31" s="294"/>
      <c r="I31" s="293"/>
      <c r="J31" s="294"/>
      <c r="K31" s="293"/>
      <c r="L31" s="294"/>
      <c r="M31" s="293"/>
      <c r="N31" s="294"/>
      <c r="O31" s="293"/>
      <c r="P31" s="294"/>
      <c r="Q31" s="293"/>
      <c r="R31" s="294"/>
      <c r="S31" s="293"/>
      <c r="T31" s="294"/>
      <c r="U31" s="293"/>
      <c r="V31" s="294"/>
      <c r="W31" s="293"/>
      <c r="X31" s="294"/>
      <c r="Y31" s="293"/>
      <c r="Z31" s="294"/>
      <c r="AA31" s="293"/>
      <c r="AB31" s="294"/>
      <c r="AC31" s="293"/>
      <c r="AD31" s="294"/>
      <c r="AE31" s="293"/>
      <c r="AF31" s="294"/>
      <c r="AG31" s="293"/>
      <c r="AH31" s="290">
        <f t="shared" si="3"/>
        <v>26</v>
      </c>
      <c r="AI31" s="256"/>
      <c r="AJ31" s="124"/>
      <c r="AK31" s="267">
        <f t="shared" si="4"/>
        <v>39564</v>
      </c>
      <c r="AL31" s="305" t="str">
        <f t="shared" si="0"/>
        <v>Sat</v>
      </c>
      <c r="AM31" s="266"/>
      <c r="AN31" s="266"/>
      <c r="AO31" s="261"/>
      <c r="AP31" s="261"/>
      <c r="AQ31" s="263"/>
      <c r="AR31" s="263"/>
    </row>
    <row r="32" spans="2:44" ht="15" customHeight="1">
      <c r="B32" s="237"/>
      <c r="C32" s="234" t="str">
        <f t="shared" si="1"/>
        <v>Sun</v>
      </c>
      <c r="D32" s="278">
        <f t="shared" si="2"/>
        <v>27</v>
      </c>
      <c r="E32" s="291"/>
      <c r="F32" s="294"/>
      <c r="G32" s="293"/>
      <c r="H32" s="294"/>
      <c r="I32" s="293"/>
      <c r="J32" s="294"/>
      <c r="K32" s="293"/>
      <c r="L32" s="294"/>
      <c r="M32" s="293"/>
      <c r="N32" s="294"/>
      <c r="O32" s="293"/>
      <c r="P32" s="294"/>
      <c r="Q32" s="293"/>
      <c r="R32" s="294"/>
      <c r="S32" s="293"/>
      <c r="T32" s="294"/>
      <c r="U32" s="293"/>
      <c r="V32" s="294"/>
      <c r="W32" s="293"/>
      <c r="X32" s="294"/>
      <c r="Y32" s="293"/>
      <c r="Z32" s="294"/>
      <c r="AA32" s="293"/>
      <c r="AB32" s="294"/>
      <c r="AC32" s="293"/>
      <c r="AD32" s="294"/>
      <c r="AE32" s="293"/>
      <c r="AF32" s="294"/>
      <c r="AG32" s="293"/>
      <c r="AH32" s="290">
        <f t="shared" si="3"/>
        <v>27</v>
      </c>
      <c r="AI32" s="256"/>
      <c r="AJ32" s="124"/>
      <c r="AK32" s="267">
        <f t="shared" si="4"/>
        <v>39565</v>
      </c>
      <c r="AL32" s="305" t="str">
        <f t="shared" si="0"/>
        <v>Sun</v>
      </c>
      <c r="AM32" s="266"/>
      <c r="AN32" s="266"/>
      <c r="AO32" s="261"/>
      <c r="AP32" s="261"/>
      <c r="AQ32" s="263"/>
      <c r="AR32" s="263"/>
    </row>
    <row r="33" spans="2:44" ht="15" customHeight="1">
      <c r="B33" s="237"/>
      <c r="C33" s="234" t="str">
        <f t="shared" si="1"/>
        <v>Mon</v>
      </c>
      <c r="D33" s="278">
        <f t="shared" si="2"/>
        <v>28</v>
      </c>
      <c r="E33" s="291"/>
      <c r="F33" s="294"/>
      <c r="G33" s="293"/>
      <c r="H33" s="294"/>
      <c r="I33" s="293"/>
      <c r="J33" s="294"/>
      <c r="K33" s="293"/>
      <c r="L33" s="294"/>
      <c r="M33" s="293"/>
      <c r="N33" s="294"/>
      <c r="O33" s="293"/>
      <c r="P33" s="294"/>
      <c r="Q33" s="293"/>
      <c r="R33" s="294"/>
      <c r="S33" s="293"/>
      <c r="T33" s="294"/>
      <c r="U33" s="293"/>
      <c r="V33" s="294"/>
      <c r="W33" s="293"/>
      <c r="X33" s="294"/>
      <c r="Y33" s="293"/>
      <c r="Z33" s="294"/>
      <c r="AA33" s="293"/>
      <c r="AB33" s="294"/>
      <c r="AC33" s="293"/>
      <c r="AD33" s="294"/>
      <c r="AE33" s="293"/>
      <c r="AF33" s="294"/>
      <c r="AG33" s="293"/>
      <c r="AH33" s="290">
        <f t="shared" si="3"/>
        <v>28</v>
      </c>
      <c r="AI33" s="256"/>
      <c r="AJ33" s="124"/>
      <c r="AK33" s="267">
        <f t="shared" si="4"/>
        <v>39566</v>
      </c>
      <c r="AL33" s="305" t="str">
        <f t="shared" si="0"/>
        <v>Mon</v>
      </c>
      <c r="AM33" s="266"/>
      <c r="AN33" s="266"/>
      <c r="AO33" s="261"/>
      <c r="AP33" s="261"/>
      <c r="AQ33" s="263"/>
      <c r="AR33" s="263"/>
    </row>
    <row r="34" spans="2:44" ht="15" customHeight="1">
      <c r="B34" s="237"/>
      <c r="C34" s="234" t="str">
        <f t="shared" si="1"/>
        <v>Tue</v>
      </c>
      <c r="D34" s="278">
        <f t="shared" si="2"/>
        <v>29</v>
      </c>
      <c r="E34" s="291"/>
      <c r="F34" s="294"/>
      <c r="G34" s="293"/>
      <c r="H34" s="294"/>
      <c r="I34" s="293"/>
      <c r="J34" s="294"/>
      <c r="K34" s="293"/>
      <c r="L34" s="294"/>
      <c r="M34" s="293"/>
      <c r="N34" s="294"/>
      <c r="O34" s="293"/>
      <c r="P34" s="294"/>
      <c r="Q34" s="293"/>
      <c r="R34" s="294"/>
      <c r="S34" s="293"/>
      <c r="T34" s="294"/>
      <c r="U34" s="293"/>
      <c r="V34" s="294"/>
      <c r="W34" s="293"/>
      <c r="X34" s="294"/>
      <c r="Y34" s="293"/>
      <c r="Z34" s="294"/>
      <c r="AA34" s="293"/>
      <c r="AB34" s="294"/>
      <c r="AC34" s="293"/>
      <c r="AD34" s="294"/>
      <c r="AE34" s="293"/>
      <c r="AF34" s="294"/>
      <c r="AG34" s="293"/>
      <c r="AH34" s="290">
        <f t="shared" si="3"/>
        <v>29</v>
      </c>
      <c r="AI34" s="256"/>
      <c r="AJ34" s="124"/>
      <c r="AK34" s="267">
        <f t="shared" si="4"/>
        <v>39567</v>
      </c>
      <c r="AL34" s="305" t="str">
        <f t="shared" si="0"/>
        <v>Tue</v>
      </c>
      <c r="AM34" s="266"/>
      <c r="AN34" s="266"/>
      <c r="AO34" s="261"/>
      <c r="AP34" s="261"/>
      <c r="AQ34" s="263"/>
      <c r="AR34" s="263"/>
    </row>
    <row r="35" spans="2:44" ht="15" customHeight="1">
      <c r="B35" s="237"/>
      <c r="C35" s="234" t="str">
        <f t="shared" si="1"/>
        <v>Wed</v>
      </c>
      <c r="D35" s="278">
        <f t="shared" si="2"/>
        <v>30</v>
      </c>
      <c r="E35" s="291"/>
      <c r="F35" s="294"/>
      <c r="G35" s="293"/>
      <c r="H35" s="294"/>
      <c r="I35" s="293"/>
      <c r="J35" s="294"/>
      <c r="K35" s="293"/>
      <c r="L35" s="294"/>
      <c r="M35" s="293"/>
      <c r="N35" s="294"/>
      <c r="O35" s="293"/>
      <c r="P35" s="294"/>
      <c r="Q35" s="293"/>
      <c r="R35" s="294"/>
      <c r="S35" s="293"/>
      <c r="T35" s="294"/>
      <c r="U35" s="293"/>
      <c r="V35" s="294"/>
      <c r="W35" s="293"/>
      <c r="X35" s="294"/>
      <c r="Y35" s="293"/>
      <c r="Z35" s="294"/>
      <c r="AA35" s="293"/>
      <c r="AB35" s="294"/>
      <c r="AC35" s="293"/>
      <c r="AD35" s="294"/>
      <c r="AE35" s="293"/>
      <c r="AF35" s="294"/>
      <c r="AG35" s="293"/>
      <c r="AH35" s="290">
        <f t="shared" si="3"/>
        <v>30</v>
      </c>
      <c r="AI35" s="256"/>
      <c r="AJ35" s="124"/>
      <c r="AK35" s="267">
        <f t="shared" si="4"/>
        <v>39568</v>
      </c>
      <c r="AL35" s="305" t="str">
        <f t="shared" si="0"/>
        <v>Wed</v>
      </c>
      <c r="AM35" s="266"/>
      <c r="AN35" s="266"/>
      <c r="AO35" s="261"/>
      <c r="AP35" s="261"/>
      <c r="AQ35" s="263"/>
      <c r="AR35" s="263"/>
    </row>
    <row r="36" spans="2:44" ht="15" customHeight="1">
      <c r="B36" s="237"/>
      <c r="C36" s="234" t="str">
        <f t="shared" si="1"/>
        <v>Thu</v>
      </c>
      <c r="D36" s="278">
        <f t="shared" si="2"/>
        <v>1</v>
      </c>
      <c r="E36" s="291"/>
      <c r="F36" s="294"/>
      <c r="G36" s="293"/>
      <c r="H36" s="294"/>
      <c r="I36" s="293"/>
      <c r="J36" s="294"/>
      <c r="K36" s="293"/>
      <c r="L36" s="294"/>
      <c r="M36" s="293"/>
      <c r="N36" s="294"/>
      <c r="O36" s="293"/>
      <c r="P36" s="294"/>
      <c r="Q36" s="293"/>
      <c r="R36" s="294"/>
      <c r="S36" s="293"/>
      <c r="T36" s="294"/>
      <c r="U36" s="293"/>
      <c r="V36" s="294"/>
      <c r="W36" s="293"/>
      <c r="X36" s="294"/>
      <c r="Y36" s="293"/>
      <c r="Z36" s="294"/>
      <c r="AA36" s="293"/>
      <c r="AB36" s="294"/>
      <c r="AC36" s="293"/>
      <c r="AD36" s="294"/>
      <c r="AE36" s="293"/>
      <c r="AF36" s="294"/>
      <c r="AG36" s="293"/>
      <c r="AH36" s="290">
        <f t="shared" si="3"/>
        <v>1</v>
      </c>
      <c r="AI36" s="256"/>
      <c r="AJ36" s="124"/>
      <c r="AK36" s="267">
        <f t="shared" si="4"/>
        <v>39569</v>
      </c>
      <c r="AL36" s="305" t="str">
        <f t="shared" si="0"/>
        <v>Thu</v>
      </c>
      <c r="AM36" s="266"/>
      <c r="AN36" s="266"/>
      <c r="AO36" s="261"/>
      <c r="AP36" s="261"/>
      <c r="AQ36" s="263"/>
      <c r="AR36" s="263"/>
    </row>
    <row r="37" spans="2:44" ht="15" customHeight="1" thickBot="1">
      <c r="B37" s="237"/>
      <c r="C37" s="363"/>
      <c r="D37" s="364"/>
      <c r="E37" s="291"/>
      <c r="F37" s="296"/>
      <c r="G37" s="297"/>
      <c r="H37" s="298"/>
      <c r="I37" s="297"/>
      <c r="J37" s="299"/>
      <c r="K37" s="300"/>
      <c r="L37" s="298"/>
      <c r="M37" s="301"/>
      <c r="N37" s="298"/>
      <c r="O37" s="301"/>
      <c r="P37" s="298"/>
      <c r="Q37" s="301"/>
      <c r="R37" s="299"/>
      <c r="S37" s="300"/>
      <c r="T37" s="299"/>
      <c r="U37" s="300"/>
      <c r="V37" s="299"/>
      <c r="W37" s="300"/>
      <c r="X37" s="299"/>
      <c r="Y37" s="300"/>
      <c r="Z37" s="302"/>
      <c r="AA37" s="303"/>
      <c r="AB37" s="299"/>
      <c r="AC37" s="297"/>
      <c r="AD37" s="298"/>
      <c r="AE37" s="297"/>
      <c r="AF37" s="299"/>
      <c r="AG37" s="304"/>
      <c r="AH37" s="289"/>
      <c r="AI37" s="244"/>
      <c r="AJ37" s="124"/>
      <c r="AK37" s="236"/>
      <c r="AL37" s="268"/>
      <c r="AM37" s="268"/>
      <c r="AN37" s="268"/>
      <c r="AO37" s="268"/>
      <c r="AP37" s="268"/>
      <c r="AQ37" s="263"/>
      <c r="AR37" s="263"/>
    </row>
    <row r="38" spans="2:44" ht="15" customHeight="1">
      <c r="B38" s="248" t="str">
        <f>$AM6</f>
        <v>Apr</v>
      </c>
      <c r="C38" s="123" t="s">
        <v>138</v>
      </c>
      <c r="D38" s="123"/>
      <c r="E38" s="123"/>
      <c r="F38" s="255">
        <f>SUM(F6:F36)</f>
        <v>0</v>
      </c>
      <c r="G38" s="321">
        <f>SUM(G6:G36)</f>
        <v>0</v>
      </c>
      <c r="H38" s="255">
        <f aca="true" t="shared" si="5" ref="H38:AG38">SUM(H6:H36)</f>
        <v>0</v>
      </c>
      <c r="I38" s="321">
        <f t="shared" si="5"/>
        <v>0</v>
      </c>
      <c r="J38" s="255">
        <f t="shared" si="5"/>
        <v>0</v>
      </c>
      <c r="K38" s="321">
        <f t="shared" si="5"/>
        <v>0</v>
      </c>
      <c r="L38" s="255">
        <f t="shared" si="5"/>
        <v>0</v>
      </c>
      <c r="M38" s="321">
        <f t="shared" si="5"/>
        <v>0</v>
      </c>
      <c r="N38" s="255">
        <f>SUM(N6:N36)</f>
        <v>0</v>
      </c>
      <c r="O38" s="321">
        <f>SUM(O6:O36)</f>
        <v>0</v>
      </c>
      <c r="P38" s="255">
        <f t="shared" si="5"/>
        <v>0</v>
      </c>
      <c r="Q38" s="321">
        <f t="shared" si="5"/>
        <v>0</v>
      </c>
      <c r="R38" s="255">
        <f t="shared" si="5"/>
        <v>0</v>
      </c>
      <c r="S38" s="321">
        <f t="shared" si="5"/>
        <v>0</v>
      </c>
      <c r="T38" s="255">
        <f t="shared" si="5"/>
        <v>0</v>
      </c>
      <c r="U38" s="321">
        <f t="shared" si="5"/>
        <v>0</v>
      </c>
      <c r="V38" s="255">
        <f t="shared" si="5"/>
        <v>0</v>
      </c>
      <c r="W38" s="321">
        <f t="shared" si="5"/>
        <v>0</v>
      </c>
      <c r="X38" s="255">
        <f t="shared" si="5"/>
        <v>0</v>
      </c>
      <c r="Y38" s="321">
        <f t="shared" si="5"/>
        <v>0</v>
      </c>
      <c r="Z38" s="255">
        <f t="shared" si="5"/>
        <v>0</v>
      </c>
      <c r="AA38" s="321">
        <f t="shared" si="5"/>
        <v>0</v>
      </c>
      <c r="AB38" s="255">
        <f t="shared" si="5"/>
        <v>0</v>
      </c>
      <c r="AC38" s="321">
        <f t="shared" si="5"/>
        <v>0</v>
      </c>
      <c r="AD38" s="255">
        <f t="shared" si="5"/>
        <v>0</v>
      </c>
      <c r="AE38" s="321">
        <f t="shared" si="5"/>
        <v>0</v>
      </c>
      <c r="AF38" s="255">
        <f t="shared" si="5"/>
        <v>0</v>
      </c>
      <c r="AG38" s="321">
        <f t="shared" si="5"/>
        <v>0</v>
      </c>
      <c r="AH38" s="233">
        <f>SUMIF(F5:AG5,"=direct",F38:AG38)</f>
        <v>0</v>
      </c>
      <c r="AI38" s="255"/>
      <c r="AJ38" s="123"/>
      <c r="AK38" s="123"/>
      <c r="AL38" s="251"/>
      <c r="AM38" s="251"/>
      <c r="AN38" s="251"/>
      <c r="AO38" s="251"/>
      <c r="AP38" s="251"/>
      <c r="AQ38" s="263"/>
      <c r="AR38" s="263"/>
    </row>
    <row r="39" spans="2:44" ht="15" customHeight="1">
      <c r="B39" s="360" t="s">
        <v>130</v>
      </c>
      <c r="C39" s="365"/>
      <c r="D39" s="365"/>
      <c r="E39" s="365"/>
      <c r="F39" s="223">
        <f>IF(ISERROR(F38/F4),"",F38/F4)</f>
      </c>
      <c r="G39" s="223"/>
      <c r="H39" s="223">
        <f>IF(ISERROR(H38/H4),"",H38/H4)</f>
        <v>0</v>
      </c>
      <c r="I39" s="223"/>
      <c r="J39" s="223">
        <f>IF(ISERROR(J38/J4),"",J38/J4)</f>
        <v>0</v>
      </c>
      <c r="K39" s="223"/>
      <c r="L39" s="223">
        <f>IF(ISERROR(L38/L4),"",L38/L4)</f>
        <v>0</v>
      </c>
      <c r="M39" s="223"/>
      <c r="N39" s="223">
        <f>IF(ISERROR(N38/N4),"",N38/N4)</f>
        <v>0</v>
      </c>
      <c r="O39" s="223"/>
      <c r="P39" s="223">
        <f>IF(ISERROR(P38/P4),"",P38/P4)</f>
        <v>0</v>
      </c>
      <c r="Q39" s="223"/>
      <c r="R39" s="223">
        <f>IF(ISERROR(R38/R4),"",R38/R4)</f>
        <v>0</v>
      </c>
      <c r="S39" s="223"/>
      <c r="T39" s="223">
        <f>IF(ISERROR(T38/T4),"",T38/T4)</f>
        <v>0</v>
      </c>
      <c r="U39" s="223"/>
      <c r="V39" s="223">
        <f>IF(ISERROR(V38/V4),"",V38/V4)</f>
      </c>
      <c r="W39" s="223"/>
      <c r="X39" s="223">
        <f>IF(ISERROR(X38/X4),"",X38/X4)</f>
        <v>0</v>
      </c>
      <c r="Y39" s="223"/>
      <c r="Z39" s="223">
        <f>IF(ISERROR(Z38/Z4),"",Z38/Z4)</f>
        <v>0</v>
      </c>
      <c r="AA39" s="223"/>
      <c r="AB39" s="223">
        <f>IF(ISERROR(AB38/AB4),"",AB38/AB4)</f>
        <v>0</v>
      </c>
      <c r="AC39" s="223"/>
      <c r="AD39" s="223">
        <f>IF(ISERROR(AD38/AD4),"",AD38/AD4)</f>
      </c>
      <c r="AE39" s="223"/>
      <c r="AF39" s="223">
        <f>IF(ISERROR(AF38/AF4),"",AF38/AF4)</f>
      </c>
      <c r="AG39" s="223"/>
      <c r="AH39" s="249">
        <f>AH38/AH4</f>
        <v>0</v>
      </c>
      <c r="AI39" s="249"/>
      <c r="AJ39" s="123"/>
      <c r="AK39" s="126"/>
      <c r="AL39" s="269"/>
      <c r="AM39" s="269"/>
      <c r="AN39" s="269"/>
      <c r="AO39" s="269"/>
      <c r="AP39" s="269"/>
      <c r="AQ39" s="263"/>
      <c r="AR39" s="263"/>
    </row>
    <row r="40" spans="2:44" ht="15" customHeight="1">
      <c r="B40" s="123"/>
      <c r="C40" s="125"/>
      <c r="D40" s="123"/>
      <c r="E40" s="123"/>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123"/>
      <c r="AK40" s="126"/>
      <c r="AL40" s="269"/>
      <c r="AM40" s="269"/>
      <c r="AN40" s="269"/>
      <c r="AO40" s="269"/>
      <c r="AP40" s="269"/>
      <c r="AQ40" s="263"/>
      <c r="AR40" s="263"/>
    </row>
    <row r="41" spans="7:10" ht="15" customHeight="1">
      <c r="G41" s="45"/>
      <c r="I41" s="45"/>
      <c r="J41" s="46"/>
    </row>
    <row r="42" spans="6:17" ht="15" customHeight="1">
      <c r="F42" s="50"/>
      <c r="G42" s="51"/>
      <c r="H42" s="50"/>
      <c r="I42" s="51"/>
      <c r="J42" s="52"/>
      <c r="K42" s="51"/>
      <c r="L42" s="51"/>
      <c r="M42" s="51"/>
      <c r="N42" s="51"/>
      <c r="O42" s="51"/>
      <c r="P42" s="51"/>
      <c r="Q42" s="51"/>
    </row>
    <row r="43" spans="3:35" ht="15" customHeight="1">
      <c r="C43" s="56"/>
      <c r="D43" s="56"/>
      <c r="E43" s="56"/>
      <c r="F43" s="54"/>
      <c r="G43" s="52"/>
      <c r="H43" s="54"/>
      <c r="I43" s="52"/>
      <c r="J43" s="52"/>
      <c r="K43" s="52"/>
      <c r="L43" s="52"/>
      <c r="M43" s="52"/>
      <c r="N43" s="52"/>
      <c r="O43" s="52"/>
      <c r="P43" s="52"/>
      <c r="Q43" s="52"/>
      <c r="R43" s="53"/>
      <c r="S43" s="53"/>
      <c r="T43" s="53"/>
      <c r="U43" s="53"/>
      <c r="V43" s="53"/>
      <c r="W43" s="53"/>
      <c r="X43" s="53"/>
      <c r="Y43" s="53"/>
      <c r="Z43" s="53"/>
      <c r="AA43" s="53"/>
      <c r="AB43" s="53"/>
      <c r="AC43" s="281"/>
      <c r="AD43" s="281"/>
      <c r="AE43" s="53"/>
      <c r="AF43" s="281"/>
      <c r="AG43" s="53"/>
      <c r="AH43" s="59"/>
      <c r="AI43" s="59"/>
    </row>
    <row r="44" spans="3:35" ht="15" customHeight="1">
      <c r="C44" s="56"/>
      <c r="D44" s="56"/>
      <c r="E44" s="56"/>
      <c r="F44" s="54"/>
      <c r="G44" s="52"/>
      <c r="H44" s="54"/>
      <c r="I44" s="52"/>
      <c r="J44" s="52"/>
      <c r="K44" s="52"/>
      <c r="L44" s="52"/>
      <c r="M44" s="52"/>
      <c r="N44" s="52"/>
      <c r="O44" s="52"/>
      <c r="P44" s="52"/>
      <c r="Q44" s="52"/>
      <c r="R44" s="53"/>
      <c r="S44" s="53"/>
      <c r="T44" s="53"/>
      <c r="U44" s="53"/>
      <c r="V44" s="53"/>
      <c r="W44" s="53"/>
      <c r="X44" s="53"/>
      <c r="Y44" s="53"/>
      <c r="Z44" s="53"/>
      <c r="AA44" s="53"/>
      <c r="AB44" s="53"/>
      <c r="AC44" s="281"/>
      <c r="AD44" s="281"/>
      <c r="AE44" s="53"/>
      <c r="AF44" s="281"/>
      <c r="AG44" s="53"/>
      <c r="AH44" s="59"/>
      <c r="AI44" s="59"/>
    </row>
    <row r="45" spans="6:17" ht="15" customHeight="1">
      <c r="F45" s="50"/>
      <c r="G45" s="51"/>
      <c r="H45" s="50"/>
      <c r="I45" s="51"/>
      <c r="J45" s="51"/>
      <c r="K45" s="51"/>
      <c r="L45" s="51"/>
      <c r="M45" s="51"/>
      <c r="N45" s="51"/>
      <c r="O45" s="51"/>
      <c r="P45" s="51"/>
      <c r="Q45" s="51"/>
    </row>
    <row r="46" spans="6:17" ht="15" customHeight="1">
      <c r="F46" s="50"/>
      <c r="G46" s="51"/>
      <c r="H46" s="50"/>
      <c r="I46" s="51"/>
      <c r="J46" s="51"/>
      <c r="K46" s="51"/>
      <c r="L46" s="51"/>
      <c r="M46" s="51"/>
      <c r="N46" s="51"/>
      <c r="O46" s="51"/>
      <c r="P46" s="51"/>
      <c r="Q46" s="51"/>
    </row>
    <row r="47" spans="6:17" ht="15" customHeight="1">
      <c r="F47" s="50"/>
      <c r="G47" s="51"/>
      <c r="H47" s="50"/>
      <c r="I47" s="51"/>
      <c r="J47" s="51"/>
      <c r="K47" s="51"/>
      <c r="L47" s="51"/>
      <c r="M47" s="51"/>
      <c r="N47" s="51"/>
      <c r="O47" s="51"/>
      <c r="P47" s="51"/>
      <c r="Q47" s="51"/>
    </row>
    <row r="48" spans="6:17" ht="15" customHeight="1">
      <c r="F48" s="50"/>
      <c r="G48" s="51"/>
      <c r="H48" s="50"/>
      <c r="I48" s="51"/>
      <c r="J48" s="51"/>
      <c r="K48" s="51"/>
      <c r="L48" s="51"/>
      <c r="M48" s="51"/>
      <c r="N48" s="51"/>
      <c r="O48" s="51"/>
      <c r="P48" s="51"/>
      <c r="Q48" s="51"/>
    </row>
    <row r="49" spans="6:17" ht="15" customHeight="1">
      <c r="F49" s="49"/>
      <c r="G49" s="49"/>
      <c r="H49" s="49"/>
      <c r="I49" s="49"/>
      <c r="J49" s="49"/>
      <c r="K49" s="49"/>
      <c r="L49" s="49"/>
      <c r="M49" s="51"/>
      <c r="N49" s="49"/>
      <c r="O49" s="51"/>
      <c r="P49" s="49"/>
      <c r="Q49" s="51"/>
    </row>
    <row r="50" spans="6:17" ht="15" customHeight="1">
      <c r="F50" s="49"/>
      <c r="G50" s="49"/>
      <c r="H50" s="49"/>
      <c r="I50" s="49"/>
      <c r="J50" s="49"/>
      <c r="K50" s="49"/>
      <c r="L50" s="49"/>
      <c r="M50" s="51"/>
      <c r="N50" s="49"/>
      <c r="O50" s="51"/>
      <c r="P50" s="49"/>
      <c r="Q50" s="51"/>
    </row>
    <row r="51" spans="6:17" ht="15" customHeight="1">
      <c r="F51" s="49"/>
      <c r="G51" s="49"/>
      <c r="H51" s="49"/>
      <c r="I51" s="49"/>
      <c r="J51" s="49"/>
      <c r="K51" s="49"/>
      <c r="L51" s="49"/>
      <c r="M51" s="51"/>
      <c r="N51" s="49"/>
      <c r="O51" s="51"/>
      <c r="P51" s="49"/>
      <c r="Q51" s="51"/>
    </row>
    <row r="52" spans="6:17" ht="15" customHeight="1">
      <c r="F52" s="49"/>
      <c r="G52" s="49"/>
      <c r="H52" s="49"/>
      <c r="I52" s="49"/>
      <c r="J52" s="49"/>
      <c r="K52" s="49"/>
      <c r="L52" s="49"/>
      <c r="M52" s="51"/>
      <c r="N52" s="49"/>
      <c r="O52" s="51"/>
      <c r="P52" s="49"/>
      <c r="Q52" s="51"/>
    </row>
    <row r="53" spans="6:17" ht="15" customHeight="1">
      <c r="F53" s="49"/>
      <c r="G53" s="49"/>
      <c r="H53" s="49"/>
      <c r="I53" s="49"/>
      <c r="J53" s="49"/>
      <c r="K53" s="49"/>
      <c r="L53" s="49"/>
      <c r="M53" s="51"/>
      <c r="N53" s="49"/>
      <c r="O53" s="51"/>
      <c r="P53" s="49"/>
      <c r="Q53" s="51"/>
    </row>
    <row r="54" spans="6:17" ht="15" customHeight="1">
      <c r="F54" s="49"/>
      <c r="G54" s="49"/>
      <c r="H54" s="49"/>
      <c r="I54" s="49"/>
      <c r="J54" s="49"/>
      <c r="K54" s="49"/>
      <c r="L54" s="49"/>
      <c r="M54" s="51"/>
      <c r="N54" s="49"/>
      <c r="O54" s="51"/>
      <c r="P54" s="49"/>
      <c r="Q54" s="51"/>
    </row>
    <row r="55" spans="6:17" ht="15" customHeight="1">
      <c r="F55" s="49"/>
      <c r="G55" s="49"/>
      <c r="H55" s="49"/>
      <c r="I55" s="49"/>
      <c r="J55" s="49"/>
      <c r="K55" s="49"/>
      <c r="L55" s="49"/>
      <c r="M55" s="51"/>
      <c r="N55" s="49"/>
      <c r="O55" s="51"/>
      <c r="P55" s="49"/>
      <c r="Q55" s="51"/>
    </row>
    <row r="56" spans="6:17" ht="15" customHeight="1">
      <c r="F56" s="49"/>
      <c r="G56" s="49"/>
      <c r="H56" s="49"/>
      <c r="I56" s="49"/>
      <c r="J56" s="49"/>
      <c r="K56" s="49"/>
      <c r="L56" s="49"/>
      <c r="M56" s="51"/>
      <c r="N56" s="49"/>
      <c r="O56" s="51"/>
      <c r="P56" s="49"/>
      <c r="Q56" s="51"/>
    </row>
    <row r="57" spans="6:17" ht="15" customHeight="1">
      <c r="F57" s="49"/>
      <c r="G57" s="49"/>
      <c r="H57" s="49"/>
      <c r="I57" s="49"/>
      <c r="J57" s="49"/>
      <c r="K57" s="49"/>
      <c r="L57" s="49"/>
      <c r="M57" s="51"/>
      <c r="N57" s="49"/>
      <c r="O57" s="51"/>
      <c r="P57" s="49"/>
      <c r="Q57" s="51"/>
    </row>
    <row r="58" spans="6:17" ht="15" customHeight="1">
      <c r="F58" s="49"/>
      <c r="G58" s="49"/>
      <c r="H58" s="49"/>
      <c r="I58" s="49"/>
      <c r="J58" s="49"/>
      <c r="K58" s="49"/>
      <c r="L58" s="49"/>
      <c r="M58" s="51"/>
      <c r="N58" s="49"/>
      <c r="O58" s="51"/>
      <c r="P58" s="49"/>
      <c r="Q58" s="51"/>
    </row>
    <row r="59" spans="6:17" ht="15">
      <c r="F59" s="50"/>
      <c r="G59" s="51"/>
      <c r="H59" s="50"/>
      <c r="I59" s="51"/>
      <c r="J59" s="51"/>
      <c r="K59" s="51"/>
      <c r="L59" s="51"/>
      <c r="M59" s="51"/>
      <c r="N59" s="51"/>
      <c r="O59" s="51"/>
      <c r="P59" s="51"/>
      <c r="Q59" s="51"/>
    </row>
    <row r="60" spans="7:17" ht="15">
      <c r="G60" s="51"/>
      <c r="I60" s="51"/>
      <c r="J60" s="51"/>
      <c r="K60" s="51"/>
      <c r="L60" s="51"/>
      <c r="M60" s="51"/>
      <c r="N60" s="51"/>
      <c r="O60" s="51"/>
      <c r="P60" s="51"/>
      <c r="Q60" s="51"/>
    </row>
    <row r="61" spans="7:17" ht="15">
      <c r="G61" s="51"/>
      <c r="I61" s="51"/>
      <c r="J61" s="51"/>
      <c r="K61" s="51"/>
      <c r="L61" s="51"/>
      <c r="M61" s="51"/>
      <c r="N61" s="51"/>
      <c r="O61" s="51"/>
      <c r="P61" s="51"/>
      <c r="Q61" s="51"/>
    </row>
  </sheetData>
  <sheetProtection password="CC34" sheet="1" objects="1" scenarios="1" formatCells="0" formatColumns="0" formatRows="0" insertColumns="0" deleteColumns="0"/>
  <mergeCells count="6">
    <mergeCell ref="C3:D3"/>
    <mergeCell ref="C4:D4"/>
    <mergeCell ref="AO6:AP8"/>
    <mergeCell ref="AQ6:AR8"/>
    <mergeCell ref="C37:D37"/>
    <mergeCell ref="B39:E39"/>
  </mergeCells>
  <conditionalFormatting sqref="F6:AG36">
    <cfRule type="expression" priority="1" dxfId="6" stopIfTrue="1">
      <formula>MONTH($AK6)&lt;&gt;MONTH($AK$6)</formula>
    </cfRule>
  </conditionalFormatting>
  <printOptions/>
  <pageMargins left="0.5" right="0.5" top="0.5" bottom="0.5" header="0.25" footer="0.25"/>
  <pageSetup fitToHeight="1" fitToWidth="1" horizontalDpi="600" verticalDpi="600" orientation="landscape" scale="59"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kmartin</dc:creator>
  <cp:keywords/>
  <dc:description/>
  <cp:lastModifiedBy>Jeanne Winstead</cp:lastModifiedBy>
  <cp:lastPrinted>2008-04-10T15:07:36Z</cp:lastPrinted>
  <dcterms:created xsi:type="dcterms:W3CDTF">2002-07-08T13:26:53Z</dcterms:created>
  <dcterms:modified xsi:type="dcterms:W3CDTF">2008-04-23T11:34:41Z</dcterms:modified>
  <cp:category/>
  <cp:version/>
  <cp:contentType/>
  <cp:contentStatus/>
</cp:coreProperties>
</file>